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vd\mvn\data\cd\Common\QA Contract Actions\Materials Testing MVNQ Forms\Active Forms\Concrete Test Forms\"/>
    </mc:Choice>
  </mc:AlternateContent>
  <xr:revisionPtr revIDLastSave="0" documentId="8_{C8B614AE-665C-449B-86F4-B9A3F6113406}" xr6:coauthVersionLast="47" xr6:coauthVersionMax="47" xr10:uidLastSave="{00000000-0000-0000-0000-000000000000}"/>
  <bookViews>
    <workbookView xWindow="-120" yWindow="-90" windowWidth="29040" windowHeight="15690" tabRatio="262" xr2:uid="{00000000-000D-0000-FFFF-FFFF00000000}"/>
  </bookViews>
  <sheets>
    <sheet name="MVNQC01" sheetId="1" r:id="rId1"/>
    <sheet name="Data" sheetId="3" state="hidden" r:id="rId2"/>
    <sheet name="Lookup" sheetId="2" state="hidden" r:id="rId3"/>
  </sheets>
  <definedNames>
    <definedName name="BREAK_TYPE">Lookup!$V$2:$V$8</definedName>
    <definedName name="CALIBRATION_BLOCK_TYPE">Lookup!$AC$2:$AC$7</definedName>
    <definedName name="CAP_METHOD">Lookup!$S$2:$S$6</definedName>
    <definedName name="COMPACTION_HAMMER">Lookup!$G$2:$G$3</definedName>
    <definedName name="CONCRETE_FEATURE">Lookup!$H$2:$H$9</definedName>
    <definedName name="COUPLANT">Lookup!$AD$2:$AD$3</definedName>
    <definedName name="CURRENT">Lookup!$AA$2:$AA$6</definedName>
    <definedName name="DELIVERY_METHOD">Lookup!$R$2:$R$4</definedName>
    <definedName name="DEMAGNETIZING_METHOD">Lookup!$AB$2:$AB$6</definedName>
    <definedName name="DEVELOPER">Lookup!$AH$2:$AH$6</definedName>
    <definedName name="EMULSIFIER">Lookup!$AG$2:$AG$4</definedName>
    <definedName name="FIELD_DIRECTION">Lookup!$Z$2:$Z$7</definedName>
    <definedName name="FORM_DATA">Data!$A$1:$Q$2</definedName>
    <definedName name="GROUP_SYMBOL">Lookup!$J$2:$J$15</definedName>
    <definedName name="INFO_DATA">Data!$A$7:$Z$8</definedName>
    <definedName name="INSPECTION_TYPE">Lookup!$AI$2:$AI$6</definedName>
    <definedName name="JOINT_TYPE">Lookup!$AK$2:$AK$9</definedName>
    <definedName name="LAB_TYPE">Lookup!$C$2:$C$4</definedName>
    <definedName name="MAGNETIC_PARTICULATE">Lookup!$X$2:$X$5</definedName>
    <definedName name="MAGNETIC_PARTICULATE_APPLICATION">Lookup!$Y$2:$Y$6</definedName>
    <definedName name="MAGNETIZING_COMPONENT">Lookup!$W$2:$W$6</definedName>
    <definedName name="MATERIAL_SOURCE">Lookup!$K$2:$K$4</definedName>
    <definedName name="METHOD_4253">Lookup!$Q$2:$Q$9</definedName>
    <definedName name="METHOD_4254">Lookup!$P$2:$P$4</definedName>
    <definedName name="MOISTURE_CONTENT_METHOD">Lookup!$O$2:$O$5</definedName>
    <definedName name="PENETRANT">Lookup!$AF$2:$AF$3</definedName>
    <definedName name="PLACEMENT_METHOD">Lookup!$D$2:$D$8</definedName>
    <definedName name="PREPARATION_METHOD">Lookup!$F$2:$F$3</definedName>
    <definedName name="_xlnm.Print_Area" localSheetId="0">MVNQC01!$A$1:$M$45</definedName>
    <definedName name="SAMPLE_DIMENSIONS">Lookup!$U$2:$U$3</definedName>
    <definedName name="SAMPLE_SIZE">Lookup!$T$2:$T$8</definedName>
    <definedName name="SIEVE_TYPE">Lookup!$AJ$2:$AJ$25</definedName>
    <definedName name="SOIL_FEATURE">Lookup!$I$2:$I$15</definedName>
    <definedName name="SOURCE_DATA">Data!$A$3:$O$4</definedName>
    <definedName name="SPEC_DATA">Data!$A$5:$L$6</definedName>
    <definedName name="SPECIFIC_GRAVITY_METHOD">Lookup!$E$2:$E$3</definedName>
    <definedName name="TEST_DATA">Data!$A$9:$Q$24</definedName>
    <definedName name="TEST_METHOD">Lookup!$N$2:$N$8</definedName>
    <definedName name="TEST_RESULT">Lookup!$L$2:$L$4</definedName>
    <definedName name="TRANSMISSION_MODE">Lookup!$M$2:$M$8</definedName>
    <definedName name="WEDGE_ANGLE">Lookup!$AE$2:$AE$4</definedName>
    <definedName name="YES_NO">Lookup!$B$2:$B$3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G24" i="3"/>
  <c r="A24" i="3" s="1"/>
  <c r="G23" i="3"/>
  <c r="G22" i="3"/>
  <c r="G21" i="3"/>
  <c r="N21" i="3" s="1"/>
  <c r="G20" i="3"/>
  <c r="G19" i="3"/>
  <c r="N18" i="3"/>
  <c r="P18" i="3" s="1"/>
  <c r="G18" i="3"/>
  <c r="G17" i="3"/>
  <c r="G15" i="3"/>
  <c r="N15" i="3"/>
  <c r="G14" i="3"/>
  <c r="G13" i="3"/>
  <c r="G12" i="3"/>
  <c r="G11" i="3"/>
  <c r="M11" i="3" s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C45" i="1"/>
  <c r="L6" i="3"/>
  <c r="K6" i="3"/>
  <c r="Y8" i="3"/>
  <c r="X8" i="3"/>
  <c r="W8" i="3"/>
  <c r="I30" i="1"/>
  <c r="I29" i="1"/>
  <c r="I28" i="1"/>
  <c r="I27" i="1"/>
  <c r="I26" i="1"/>
  <c r="I25" i="1"/>
  <c r="I24" i="1"/>
  <c r="K24" i="1"/>
  <c r="J4" i="3"/>
  <c r="P2" i="3"/>
  <c r="J2" i="3"/>
  <c r="H2" i="3"/>
  <c r="F2" i="3"/>
  <c r="E2" i="3"/>
  <c r="K26" i="1"/>
  <c r="G2" i="3"/>
  <c r="K25" i="1"/>
  <c r="K27" i="1"/>
  <c r="K28" i="1"/>
  <c r="K29" i="1"/>
  <c r="K30" i="1"/>
  <c r="G10" i="3"/>
  <c r="N10" i="3" s="1"/>
  <c r="Z8" i="3"/>
  <c r="V8" i="3"/>
  <c r="U8" i="3"/>
  <c r="T8" i="3"/>
  <c r="S8" i="3"/>
  <c r="R8" i="3"/>
  <c r="Q8" i="3"/>
  <c r="P8" i="3"/>
  <c r="J8" i="3"/>
  <c r="O8" i="3"/>
  <c r="N8" i="3"/>
  <c r="M8" i="3"/>
  <c r="L8" i="3"/>
  <c r="K8" i="3"/>
  <c r="I8" i="3"/>
  <c r="H8" i="3"/>
  <c r="G8" i="3"/>
  <c r="F8" i="3"/>
  <c r="E8" i="3"/>
  <c r="D8" i="3"/>
  <c r="C8" i="3"/>
  <c r="B8" i="3"/>
  <c r="J6" i="3"/>
  <c r="H6" i="3"/>
  <c r="I6" i="3"/>
  <c r="G6" i="3"/>
  <c r="F6" i="3"/>
  <c r="E6" i="3"/>
  <c r="D6" i="3"/>
  <c r="C6" i="3"/>
  <c r="B6" i="3"/>
  <c r="O4" i="3"/>
  <c r="N4" i="3"/>
  <c r="M4" i="3"/>
  <c r="L4" i="3"/>
  <c r="K4" i="3"/>
  <c r="I4" i="3"/>
  <c r="H4" i="3"/>
  <c r="C4" i="3"/>
  <c r="O2" i="3"/>
  <c r="N2" i="3"/>
  <c r="M2" i="3"/>
  <c r="L2" i="3"/>
  <c r="K2" i="3"/>
  <c r="I2" i="3"/>
  <c r="D2" i="3"/>
  <c r="Q2" i="3"/>
  <c r="A18" i="3"/>
  <c r="E18" i="3"/>
  <c r="N23" i="3"/>
  <c r="F23" i="3" s="1"/>
  <c r="A23" i="3"/>
  <c r="B18" i="3"/>
  <c r="P23" i="3"/>
  <c r="N24" i="3"/>
  <c r="F24" i="3" s="1"/>
  <c r="N11" i="3"/>
  <c r="H11" i="3" s="1"/>
  <c r="L24" i="3"/>
  <c r="B24" i="3"/>
  <c r="M24" i="3"/>
  <c r="O11" i="3"/>
  <c r="B11" i="3"/>
  <c r="L15" i="3"/>
  <c r="H15" i="3"/>
  <c r="O15" i="3"/>
  <c r="F15" i="3"/>
  <c r="M15" i="3"/>
  <c r="I15" i="3"/>
  <c r="Q15" i="3"/>
  <c r="P15" i="3"/>
  <c r="A15" i="3"/>
  <c r="E15" i="3"/>
  <c r="J17" i="3"/>
  <c r="P13" i="3"/>
  <c r="A16" i="3"/>
  <c r="H16" i="3"/>
  <c r="J24" i="3"/>
  <c r="Q24" i="3"/>
  <c r="O24" i="3"/>
  <c r="N13" i="3"/>
  <c r="F13" i="3" s="1"/>
  <c r="E17" i="3"/>
  <c r="H18" i="3"/>
  <c r="I18" i="3"/>
  <c r="O18" i="3"/>
  <c r="F14" i="3"/>
  <c r="N17" i="3"/>
  <c r="M17" i="3" s="1"/>
  <c r="K18" i="3"/>
  <c r="H13" i="3"/>
  <c r="P16" i="3"/>
  <c r="I24" i="3"/>
  <c r="A12" i="3"/>
  <c r="O14" i="3"/>
  <c r="N16" i="3"/>
  <c r="J16" i="3" s="1"/>
  <c r="K23" i="3"/>
  <c r="L23" i="3"/>
  <c r="O23" i="3"/>
  <c r="L18" i="3"/>
  <c r="M18" i="3"/>
  <c r="J18" i="3"/>
  <c r="N12" i="3"/>
  <c r="F12" i="3" s="1"/>
  <c r="N14" i="3"/>
  <c r="H14" i="3" s="1"/>
  <c r="J13" i="3"/>
  <c r="E16" i="3"/>
  <c r="B16" i="3"/>
  <c r="P24" i="3"/>
  <c r="H24" i="3"/>
  <c r="I12" i="3"/>
  <c r="H12" i="3"/>
  <c r="K14" i="3"/>
  <c r="B15" i="3"/>
  <c r="K15" i="3"/>
  <c r="J15" i="3"/>
  <c r="H17" i="3"/>
  <c r="B23" i="3"/>
  <c r="B14" i="3"/>
  <c r="M14" i="3"/>
  <c r="A14" i="3"/>
  <c r="J14" i="3"/>
  <c r="O12" i="3"/>
  <c r="K12" i="3"/>
  <c r="E12" i="3"/>
  <c r="Q12" i="3"/>
  <c r="M12" i="3"/>
  <c r="P12" i="3"/>
  <c r="M13" i="3"/>
  <c r="K13" i="3"/>
  <c r="M16" i="3"/>
  <c r="P17" i="3"/>
  <c r="J12" i="3"/>
  <c r="E14" i="3"/>
  <c r="L12" i="3"/>
  <c r="P14" i="3"/>
  <c r="O13" i="3"/>
  <c r="K16" i="3"/>
  <c r="L13" i="3"/>
  <c r="L17" i="3"/>
  <c r="I14" i="3"/>
  <c r="L16" i="3"/>
  <c r="A13" i="3"/>
  <c r="B12" i="3"/>
  <c r="Q14" i="3"/>
  <c r="P10" i="3" l="1"/>
  <c r="B10" i="3"/>
  <c r="H10" i="3"/>
  <c r="K10" i="3"/>
  <c r="L10" i="3"/>
  <c r="O10" i="3"/>
  <c r="F10" i="3"/>
  <c r="J10" i="3"/>
  <c r="M10" i="3"/>
  <c r="A10" i="3"/>
  <c r="E10" i="3"/>
  <c r="Q10" i="3"/>
  <c r="E19" i="3"/>
  <c r="F21" i="3"/>
  <c r="H21" i="3"/>
  <c r="J21" i="3"/>
  <c r="K21" i="3"/>
  <c r="B22" i="3"/>
  <c r="A2" i="3"/>
  <c r="A22" i="3"/>
  <c r="Q16" i="3"/>
  <c r="B19" i="3"/>
  <c r="L14" i="3"/>
  <c r="Q17" i="3"/>
  <c r="B13" i="3"/>
  <c r="I17" i="3"/>
  <c r="O21" i="3"/>
  <c r="L11" i="3"/>
  <c r="E21" i="3"/>
  <c r="I13" i="3"/>
  <c r="N19" i="3"/>
  <c r="F17" i="3"/>
  <c r="Q13" i="3"/>
  <c r="Q11" i="3"/>
  <c r="E24" i="3"/>
  <c r="I22" i="3"/>
  <c r="Q21" i="3"/>
  <c r="K17" i="3"/>
  <c r="P11" i="3"/>
  <c r="E20" i="3"/>
  <c r="M21" i="3"/>
  <c r="M23" i="3"/>
  <c r="K11" i="3"/>
  <c r="H23" i="3"/>
  <c r="Q18" i="3"/>
  <c r="L21" i="3"/>
  <c r="I23" i="3"/>
  <c r="A11" i="3"/>
  <c r="J23" i="3"/>
  <c r="L22" i="3"/>
  <c r="B21" i="3"/>
  <c r="Q23" i="3"/>
  <c r="F11" i="3"/>
  <c r="E23" i="3"/>
  <c r="A20" i="3"/>
  <c r="N20" i="3"/>
  <c r="P20" i="3" s="1"/>
  <c r="K20" i="3"/>
  <c r="J22" i="3"/>
  <c r="N22" i="3"/>
  <c r="O17" i="3"/>
  <c r="H19" i="3"/>
  <c r="F22" i="3"/>
  <c r="K19" i="3"/>
  <c r="F16" i="3"/>
  <c r="A21" i="3"/>
  <c r="K24" i="3"/>
  <c r="E13" i="3"/>
  <c r="J11" i="3"/>
  <c r="F18" i="3"/>
  <c r="I21" i="3"/>
  <c r="B17" i="3"/>
  <c r="O19" i="3"/>
  <c r="M22" i="3"/>
  <c r="A17" i="3"/>
  <c r="P21" i="3"/>
  <c r="F19" i="3"/>
  <c r="E11" i="3"/>
  <c r="I11" i="3"/>
  <c r="I10" i="3"/>
  <c r="I16" i="3"/>
  <c r="O16" i="3"/>
  <c r="H20" i="3" l="1"/>
  <c r="F20" i="3"/>
  <c r="J20" i="3"/>
  <c r="Q20" i="3"/>
  <c r="I20" i="3"/>
  <c r="O20" i="3"/>
  <c r="L20" i="3"/>
  <c r="B20" i="3"/>
  <c r="A8" i="3"/>
  <c r="A4" i="3"/>
  <c r="A6" i="3"/>
  <c r="M20" i="3"/>
  <c r="P22" i="3"/>
  <c r="E22" i="3"/>
  <c r="K22" i="3"/>
  <c r="O22" i="3"/>
  <c r="Q22" i="3"/>
  <c r="H22" i="3"/>
  <c r="J19" i="3"/>
  <c r="I19" i="3"/>
  <c r="P19" i="3"/>
  <c r="L19" i="3"/>
  <c r="Q19" i="3"/>
  <c r="M19" i="3"/>
  <c r="A19" i="3"/>
</calcChain>
</file>

<file path=xl/sharedStrings.xml><?xml version="1.0" encoding="utf-8"?>
<sst xmlns="http://schemas.openxmlformats.org/spreadsheetml/2006/main" count="434" uniqueCount="386">
  <si>
    <t>Laboratory</t>
  </si>
  <si>
    <t>Contractor</t>
  </si>
  <si>
    <t>Concrete Supplier</t>
  </si>
  <si>
    <t>Test Date</t>
  </si>
  <si>
    <t>Total Load (lbs)</t>
  </si>
  <si>
    <t>LABORATORY</t>
  </si>
  <si>
    <t>TEST_NO</t>
  </si>
  <si>
    <t>CONTRACT_NO</t>
  </si>
  <si>
    <t>PROJECT</t>
  </si>
  <si>
    <t>AIR_CONTENT</t>
  </si>
  <si>
    <t>SLUMP</t>
  </si>
  <si>
    <t>COMPRESSIVE_STRENGTH</t>
  </si>
  <si>
    <t>As Tested</t>
  </si>
  <si>
    <t>Sample Date</t>
  </si>
  <si>
    <t>Initial Cure Method</t>
  </si>
  <si>
    <t>Batch Time</t>
  </si>
  <si>
    <t>days</t>
  </si>
  <si>
    <t>Concrete Compression Test Results</t>
  </si>
  <si>
    <t>Sample ID</t>
  </si>
  <si>
    <t>Tested Age (Days)</t>
  </si>
  <si>
    <t>Sample Diameter (in)</t>
  </si>
  <si>
    <t>Sample Width (in)</t>
  </si>
  <si>
    <t>Sample Height (in)</t>
  </si>
  <si>
    <t>Concrete Compression Test Data - ASTM C39</t>
  </si>
  <si>
    <t>SAMPLE_ID</t>
  </si>
  <si>
    <t>UNIT_WEIGHT</t>
  </si>
  <si>
    <t xml:space="preserve"> Concrete Field Data </t>
  </si>
  <si>
    <t>Concrete Mix Designation</t>
  </si>
  <si>
    <t>Water (gals)</t>
  </si>
  <si>
    <t>Cement (lbs)</t>
  </si>
  <si>
    <t>Admixtures</t>
  </si>
  <si>
    <t>Concrete Batch Information</t>
  </si>
  <si>
    <t>Project Name</t>
  </si>
  <si>
    <t xml:space="preserve">Design Strength </t>
  </si>
  <si>
    <t>W/(C+P)</t>
  </si>
  <si>
    <t>Required Test Days</t>
  </si>
  <si>
    <t>FORM_NAME</t>
  </si>
  <si>
    <t>MVNQC01</t>
  </si>
  <si>
    <t>VERSION</t>
  </si>
  <si>
    <t>Lab Type</t>
  </si>
  <si>
    <t>Report No</t>
  </si>
  <si>
    <t>Truck No</t>
  </si>
  <si>
    <t>USACE Contract No</t>
  </si>
  <si>
    <t>Test No</t>
  </si>
  <si>
    <t xml:space="preserve">Pumping </t>
  </si>
  <si>
    <t>Batch Ticket No</t>
  </si>
  <si>
    <t>Submitted By</t>
  </si>
  <si>
    <t>Placement Method</t>
  </si>
  <si>
    <t>Feature</t>
  </si>
  <si>
    <t>Field Tested By</t>
  </si>
  <si>
    <t>Specific Placement Location</t>
  </si>
  <si>
    <t>Concrete Field Test Data</t>
  </si>
  <si>
    <t>Air Content (%)</t>
  </si>
  <si>
    <t>ASTM</t>
  </si>
  <si>
    <t>C1064</t>
  </si>
  <si>
    <t>C143</t>
  </si>
  <si>
    <t>C231/C173</t>
  </si>
  <si>
    <t>C138</t>
  </si>
  <si>
    <t>Design w/(c+p)</t>
  </si>
  <si>
    <t>Coarse Aggregate (lbs)</t>
  </si>
  <si>
    <t>Reviewed By</t>
  </si>
  <si>
    <t>Remarks</t>
  </si>
  <si>
    <t>Test Result</t>
  </si>
  <si>
    <t>Samples Delivered By</t>
  </si>
  <si>
    <t>Slump (in)</t>
  </si>
  <si>
    <r>
      <t>Unit Weight (lbs/ft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)</t>
    </r>
  </si>
  <si>
    <r>
      <t>Reported Compressive Strength (lbs/in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)  </t>
    </r>
  </si>
  <si>
    <r>
      <t>(lbs/in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) at </t>
    </r>
  </si>
  <si>
    <t xml:space="preserve"> Lab Tested By</t>
  </si>
  <si>
    <t>ASTM C39, C109, C 1633 (Change Sample Diameter/Sample Width to change area calculations)</t>
  </si>
  <si>
    <t>Sample Size</t>
  </si>
  <si>
    <t>Cap Method</t>
  </si>
  <si>
    <t>Break Type</t>
  </si>
  <si>
    <t>Molded Sample Time</t>
  </si>
  <si>
    <t>Fine Aggregate  (lbs)</t>
  </si>
  <si>
    <t>Field Water Added (gal)</t>
  </si>
  <si>
    <t>Lab Received Samples Date</t>
  </si>
  <si>
    <t>Validation Name</t>
  </si>
  <si>
    <t>YES_NO</t>
  </si>
  <si>
    <t>LAB_TYPE</t>
  </si>
  <si>
    <t>PLACEMENT_METHOD</t>
  </si>
  <si>
    <t>SPECIFIC_GRAVITY_METHOD</t>
  </si>
  <si>
    <t>PREPARATION_METHOD</t>
  </si>
  <si>
    <t>HAMMER_METHOD</t>
  </si>
  <si>
    <t>CONCRETE_FEATURE</t>
  </si>
  <si>
    <t>SOIL_FEATURE</t>
  </si>
  <si>
    <t>GROUP_SYMBOL</t>
  </si>
  <si>
    <t>MATERIAL_SOURCE</t>
  </si>
  <si>
    <t>TEST_RESULT</t>
  </si>
  <si>
    <t>TRANSMISSION_MODE</t>
  </si>
  <si>
    <t>MOISTURE_CONTENT_METHOD</t>
  </si>
  <si>
    <t>METHOD_4254</t>
  </si>
  <si>
    <t>METHOD_4253</t>
  </si>
  <si>
    <t>DELIVERY_METHOD</t>
  </si>
  <si>
    <t>CAP_METHOD</t>
  </si>
  <si>
    <t>SAMPLE_SIZE</t>
  </si>
  <si>
    <t>SAMPLE_DIMENSION</t>
  </si>
  <si>
    <t>BREAK_TYPE</t>
  </si>
  <si>
    <t>Validation Data</t>
  </si>
  <si>
    <t>Yes</t>
  </si>
  <si>
    <t>IND</t>
  </si>
  <si>
    <t>Direct Discharge</t>
  </si>
  <si>
    <t>ASTM D 854</t>
  </si>
  <si>
    <t>Moist</t>
  </si>
  <si>
    <t>Manual</t>
  </si>
  <si>
    <t>Levee Embankment</t>
  </si>
  <si>
    <t>CH</t>
  </si>
  <si>
    <t>Jobsite</t>
  </si>
  <si>
    <t>Pass</t>
  </si>
  <si>
    <t>DT 300</t>
  </si>
  <si>
    <t>ASTM D698-A</t>
  </si>
  <si>
    <t>ASTM D 2216</t>
  </si>
  <si>
    <t>Method A</t>
  </si>
  <si>
    <t>Method 1A - Wet</t>
  </si>
  <si>
    <t>Testing Lab</t>
  </si>
  <si>
    <t>Type 1</t>
  </si>
  <si>
    <t>No</t>
  </si>
  <si>
    <t>QC</t>
  </si>
  <si>
    <t>Estimated</t>
  </si>
  <si>
    <t>Dry</t>
  </si>
  <si>
    <t>Mechanical</t>
  </si>
  <si>
    <t>Ramp</t>
  </si>
  <si>
    <t>CL</t>
  </si>
  <si>
    <t>Borrow Pit</t>
  </si>
  <si>
    <t>Fail</t>
  </si>
  <si>
    <t>DT 250</t>
  </si>
  <si>
    <t>ASTM D698-B</t>
  </si>
  <si>
    <t>ASTM D 4643</t>
  </si>
  <si>
    <t>Method B</t>
  </si>
  <si>
    <t>Method 1A - Dry</t>
  </si>
  <si>
    <t>Type 2</t>
  </si>
  <si>
    <t>QA</t>
  </si>
  <si>
    <t>Chute</t>
  </si>
  <si>
    <t>Access Road</t>
  </si>
  <si>
    <t>MH</t>
  </si>
  <si>
    <t>Other</t>
  </si>
  <si>
    <t>Info Only</t>
  </si>
  <si>
    <t>DT 200</t>
  </si>
  <si>
    <t>ASTM D698-C</t>
  </si>
  <si>
    <t>Method C</t>
  </si>
  <si>
    <t>Method 1B - Wet</t>
  </si>
  <si>
    <t>A-E</t>
  </si>
  <si>
    <t>Type 3</t>
  </si>
  <si>
    <t>Bucket</t>
  </si>
  <si>
    <t>Road</t>
  </si>
  <si>
    <t>ML</t>
  </si>
  <si>
    <t>DT 150</t>
  </si>
  <si>
    <t>ASTM D1557-A</t>
  </si>
  <si>
    <t>Method 1B - Dry</t>
  </si>
  <si>
    <t>Type 4</t>
  </si>
  <si>
    <t>Belt Conveyor</t>
  </si>
  <si>
    <t>GW</t>
  </si>
  <si>
    <t>DT 100</t>
  </si>
  <si>
    <t>ASTM D1557-B</t>
  </si>
  <si>
    <t>Method 2A - Wet</t>
  </si>
  <si>
    <t>Type 5</t>
  </si>
  <si>
    <t>Buggie</t>
  </si>
  <si>
    <t>GP</t>
  </si>
  <si>
    <t>DT 50</t>
  </si>
  <si>
    <t>ASTM D1557-C</t>
  </si>
  <si>
    <t>Method 2A - Dry</t>
  </si>
  <si>
    <t>Type 6</t>
  </si>
  <si>
    <t>Dumptruck</t>
  </si>
  <si>
    <t>GM</t>
  </si>
  <si>
    <t>Method 2B - Wet</t>
  </si>
  <si>
    <t>N/A</t>
  </si>
  <si>
    <t>Berm</t>
  </si>
  <si>
    <t>GC</t>
  </si>
  <si>
    <t>Method 2B - Dry</t>
  </si>
  <si>
    <t>SW</t>
  </si>
  <si>
    <t>Sand Blanket</t>
  </si>
  <si>
    <t>SP</t>
  </si>
  <si>
    <t>SM</t>
  </si>
  <si>
    <t>SC</t>
  </si>
  <si>
    <t>OL</t>
  </si>
  <si>
    <t>OH</t>
  </si>
  <si>
    <t>Validations</t>
  </si>
  <si>
    <t>Force Selection</t>
  </si>
  <si>
    <t>Sort Descending</t>
  </si>
  <si>
    <t>Input Message</t>
  </si>
  <si>
    <t>Yes or No</t>
  </si>
  <si>
    <t>Select the placement method</t>
  </si>
  <si>
    <t>Select the specific gravity method used</t>
  </si>
  <si>
    <t>Select the preparation method</t>
  </si>
  <si>
    <t>Select manual or mechanical hammer method</t>
  </si>
  <si>
    <t>Select the concrete feature</t>
  </si>
  <si>
    <t>Select the soil feature</t>
  </si>
  <si>
    <t>Select the group symbol</t>
  </si>
  <si>
    <t>Select the material source, see borrow pit link</t>
  </si>
  <si>
    <t xml:space="preserve">Select a test result or info only </t>
  </si>
  <si>
    <t>Select the transmission mode</t>
  </si>
  <si>
    <t>Select the appropriate ASTM method used</t>
  </si>
  <si>
    <t>Select the ASTM moisture content method used</t>
  </si>
  <si>
    <t>Select the method used for ASTM 4254</t>
  </si>
  <si>
    <t>Select the method used for ASTM 4253</t>
  </si>
  <si>
    <t>Select the sample delivery method</t>
  </si>
  <si>
    <t>Select the Cap method used</t>
  </si>
  <si>
    <t>Select the sample size used</t>
  </si>
  <si>
    <t>Select the sample dimension to use to calculate area</t>
  </si>
  <si>
    <t>Select the type of break</t>
  </si>
  <si>
    <t>Ambient Temp (°F)</t>
  </si>
  <si>
    <t>Concrete Temp (°F)</t>
  </si>
  <si>
    <t>Area (in²)</t>
  </si>
  <si>
    <t>Compressive Strength (lbs/in²)</t>
  </si>
  <si>
    <t>Latitude (°N)</t>
  </si>
  <si>
    <t>Longitude (°W)</t>
  </si>
  <si>
    <t>REPORT_NO</t>
  </si>
  <si>
    <t>CONTRACTOR</t>
  </si>
  <si>
    <t>REPORT_DATE</t>
  </si>
  <si>
    <t>REMARKS</t>
  </si>
  <si>
    <t>LAB_TESTED_BY</t>
  </si>
  <si>
    <t>REVIEWED_BY</t>
  </si>
  <si>
    <t>SUBMITTED_BY</t>
  </si>
  <si>
    <t>FIELD_TESTED_BY</t>
  </si>
  <si>
    <t>FEATURE</t>
  </si>
  <si>
    <t>VISUAL_DESCRIPTION</t>
  </si>
  <si>
    <t>STATION</t>
  </si>
  <si>
    <t>OFFSET</t>
  </si>
  <si>
    <t>LIFT_NO</t>
  </si>
  <si>
    <t>LATITUDE</t>
  </si>
  <si>
    <t>LONGITUDE</t>
  </si>
  <si>
    <t>SAMPLE_DATE</t>
  </si>
  <si>
    <t>SUPPLIER</t>
  </si>
  <si>
    <t>TRUCK_NO</t>
  </si>
  <si>
    <t>BATCH_TICKET_NO</t>
  </si>
  <si>
    <t>SPECIFIC_PLACEMENT_LOCATION</t>
  </si>
  <si>
    <t>MIN_DESIGN_STRENGTH</t>
  </si>
  <si>
    <t>REQUIRED_TEST_DAYS</t>
  </si>
  <si>
    <t>MIN_CONCRETE_TEMP</t>
  </si>
  <si>
    <t>MAX_CONCRETE_TEMP</t>
  </si>
  <si>
    <t>MIN_AMBIENT_TEMP</t>
  </si>
  <si>
    <t>MAX_AMBIENT_TEMP</t>
  </si>
  <si>
    <t>MIN_SLUMP</t>
  </si>
  <si>
    <t>MAX_SLUMP</t>
  </si>
  <si>
    <t>MIN_AIR_CONTENT</t>
  </si>
  <si>
    <t>MAX_AIR_CONTENT</t>
  </si>
  <si>
    <t>LAB_RECEIVED_SAMPLES_DATE</t>
  </si>
  <si>
    <t>SAMPLES_DELIVERED_BY</t>
  </si>
  <si>
    <t>CONCRETE_TEMP</t>
  </si>
  <si>
    <t>AMBIENT_TEMP</t>
  </si>
  <si>
    <t>DESIGN_WCP</t>
  </si>
  <si>
    <t>CEMENT</t>
  </si>
  <si>
    <t>FINE_AGGREGATE</t>
  </si>
  <si>
    <t>COARSE_AGGREGATE</t>
  </si>
  <si>
    <t>FIELD_WATER_ADDED</t>
  </si>
  <si>
    <t>ADMIXTURES</t>
  </si>
  <si>
    <t>BATCH_WATER</t>
  </si>
  <si>
    <t>BATCH_POZZOLAN</t>
  </si>
  <si>
    <t>BATCH_WCP</t>
  </si>
  <si>
    <t>CONCRETE_MIX_DESIGNATION</t>
  </si>
  <si>
    <t>INITIAL_CURE_METHOD</t>
  </si>
  <si>
    <t>BATCH_TIME</t>
  </si>
  <si>
    <t>MOLDED_SAMPLE_TIME</t>
  </si>
  <si>
    <t>COMMENT</t>
  </si>
  <si>
    <t>RETEST_OF_ID</t>
  </si>
  <si>
    <t>TEST_DATE</t>
  </si>
  <si>
    <t>TESTED_AGE</t>
  </si>
  <si>
    <t>SAMPLE_HEIGHT</t>
  </si>
  <si>
    <t>SAMPLE_AREA</t>
  </si>
  <si>
    <t>TOTAL_LOAD</t>
  </si>
  <si>
    <t>KEY_VALUE</t>
  </si>
  <si>
    <t>Version</t>
  </si>
  <si>
    <t>Pad</t>
  </si>
  <si>
    <t>Sulfur</t>
  </si>
  <si>
    <t>Gypsum</t>
  </si>
  <si>
    <t>Cut/Grind</t>
  </si>
  <si>
    <t>Neat Paste</t>
  </si>
  <si>
    <t>FILENAME</t>
  </si>
  <si>
    <t>6" x 12" Cylinders</t>
  </si>
  <si>
    <t>2" x 4" Cylinders</t>
  </si>
  <si>
    <t>3" x 6" Cylinders</t>
  </si>
  <si>
    <t>4" x 8" Cylinders</t>
  </si>
  <si>
    <t>2" x 2" Cube</t>
  </si>
  <si>
    <t>4" x 4" Cube</t>
  </si>
  <si>
    <t>4" x 6" Cube</t>
  </si>
  <si>
    <t>Select the lab's QA or QC status or IND for Independent pertaining to this contract</t>
  </si>
  <si>
    <t>IIW</t>
  </si>
  <si>
    <t>DS</t>
  </si>
  <si>
    <t>DSC</t>
  </si>
  <si>
    <t>DC</t>
  </si>
  <si>
    <t>Shallow Foundation</t>
  </si>
  <si>
    <t>Pavement</t>
  </si>
  <si>
    <t>Glycerin</t>
  </si>
  <si>
    <t>Cellulose</t>
  </si>
  <si>
    <t>AC</t>
  </si>
  <si>
    <t>FWDC</t>
  </si>
  <si>
    <t>HWDC</t>
  </si>
  <si>
    <t>Heat</t>
  </si>
  <si>
    <t>AC Demagnetizing</t>
  </si>
  <si>
    <t>DC Demagnetizing</t>
  </si>
  <si>
    <t>Dry Powder</t>
  </si>
  <si>
    <t>Aqueous</t>
  </si>
  <si>
    <t>Nonaqueous</t>
  </si>
  <si>
    <t>Liquid Film</t>
  </si>
  <si>
    <t>Oil-based</t>
  </si>
  <si>
    <t>Water-based</t>
  </si>
  <si>
    <t>Multidirectional</t>
  </si>
  <si>
    <t>Circular</t>
  </si>
  <si>
    <t>Induced</t>
  </si>
  <si>
    <t>Longitudal</t>
  </si>
  <si>
    <t>Transverse</t>
  </si>
  <si>
    <t>Toroidal</t>
  </si>
  <si>
    <t>Dry / Non-Fluorescent</t>
  </si>
  <si>
    <t>Wet / Non-Fluorescent</t>
  </si>
  <si>
    <t>Wet / Fluorescent</t>
  </si>
  <si>
    <t>Dry / Fluorescent</t>
  </si>
  <si>
    <t>Continuous</t>
  </si>
  <si>
    <t>Residual</t>
  </si>
  <si>
    <t>Residual/Particle bath</t>
  </si>
  <si>
    <t>True Continuous</t>
  </si>
  <si>
    <t>Prods</t>
  </si>
  <si>
    <t>Electromagnets (Yoke)</t>
  </si>
  <si>
    <t>Coil/Cable Wrap</t>
  </si>
  <si>
    <t>Permanent Magnets</t>
  </si>
  <si>
    <t>Visible</t>
  </si>
  <si>
    <t>Fluorescent</t>
  </si>
  <si>
    <t>Backfill</t>
  </si>
  <si>
    <t>Pavement Base</t>
  </si>
  <si>
    <t>Structural Fill</t>
  </si>
  <si>
    <t>Revision</t>
  </si>
  <si>
    <t>REVISION</t>
  </si>
  <si>
    <t>Compression Frame ID</t>
  </si>
  <si>
    <t>Pad Caps ID</t>
  </si>
  <si>
    <t>Caliper ID</t>
  </si>
  <si>
    <t>COMPRESSION_MACHINE_ID</t>
  </si>
  <si>
    <t>PAD_CAPS_ID</t>
  </si>
  <si>
    <t>CALIPER_ID</t>
  </si>
  <si>
    <t>Pozzolan (lbs)</t>
  </si>
  <si>
    <t>Min Spec</t>
  </si>
  <si>
    <t>Max Spec</t>
  </si>
  <si>
    <t>REPORTED_COMPRESSIVE_STRENGTH</t>
  </si>
  <si>
    <t>DESIGN_TEST_DAYS</t>
  </si>
  <si>
    <t>SPECIFIED_UNIT_WEIGHT</t>
  </si>
  <si>
    <t>Visual</t>
  </si>
  <si>
    <t>Liquid</t>
  </si>
  <si>
    <t>Magnetic</t>
  </si>
  <si>
    <t>Radiographic</t>
  </si>
  <si>
    <t>Ultrasonic</t>
  </si>
  <si>
    <t>SAMPLE_DIMENSIONS</t>
  </si>
  <si>
    <t>3"   (75 mm)</t>
  </si>
  <si>
    <t>2"   (50 mm)</t>
  </si>
  <si>
    <t>1 - 1/2"   (37.5 mm)</t>
  </si>
  <si>
    <t>3/4"   (19 mm)</t>
  </si>
  <si>
    <t>1/2"   (12.5 mm)</t>
  </si>
  <si>
    <t xml:space="preserve">3/8"   (9.5 mm) </t>
  </si>
  <si>
    <t>No 4   (4.75 mm)</t>
  </si>
  <si>
    <t>Coarse Pan</t>
  </si>
  <si>
    <t>No 8   (2.36 mm)</t>
  </si>
  <si>
    <t>Fine Pan</t>
  </si>
  <si>
    <t>Bedding</t>
  </si>
  <si>
    <t>Stabilized Fill</t>
  </si>
  <si>
    <t>TEST_METHOD</t>
  </si>
  <si>
    <t>Wall Stem</t>
  </si>
  <si>
    <t>Wall Base</t>
  </si>
  <si>
    <t>Stabilization Slab</t>
  </si>
  <si>
    <t>Slope Paving</t>
  </si>
  <si>
    <t>Bridge Bent</t>
  </si>
  <si>
    <t>Pile Cap</t>
  </si>
  <si>
    <t>Butt Joint</t>
  </si>
  <si>
    <t>Corner Joint</t>
  </si>
  <si>
    <t>T-Joint</t>
  </si>
  <si>
    <t>Lap Joint</t>
  </si>
  <si>
    <t>Edge Joint</t>
  </si>
  <si>
    <t>Flanged Butt Joint</t>
  </si>
  <si>
    <t>Flanged Lap Joint</t>
  </si>
  <si>
    <t>Flanged Edge Joint</t>
  </si>
  <si>
    <t>ASTM D 6938</t>
  </si>
  <si>
    <t>1"     (25 mm)</t>
  </si>
  <si>
    <t>No. 3   (6.35 mm)</t>
  </si>
  <si>
    <t>No.6   (3.36 mm)</t>
  </si>
  <si>
    <t>No 10  (2 mm)</t>
  </si>
  <si>
    <t>No 16  (1.18 mm)</t>
  </si>
  <si>
    <t>No 20  (0.85 mm)</t>
  </si>
  <si>
    <t>No 30  (0.6 mm)</t>
  </si>
  <si>
    <t>No 40  (0.425 mm)</t>
  </si>
  <si>
    <t>No 50  (0.3 mm)</t>
  </si>
  <si>
    <t>No 60  (0.25 mm)</t>
  </si>
  <si>
    <t>No. 70   (0.210 mm)</t>
  </si>
  <si>
    <t>No 100 (0.15 mm)</t>
  </si>
  <si>
    <t>No 140 (0.106 mm)</t>
  </si>
  <si>
    <t>No 200 (0.075 mm)</t>
  </si>
  <si>
    <t>Semi-compacted Fill</t>
  </si>
  <si>
    <t>Uncompacted Fill</t>
  </si>
  <si>
    <t>Existing Subgrade</t>
  </si>
  <si>
    <t>1 point</t>
  </si>
  <si>
    <t>Backscatter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</si>
</sst>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h:mm\ AM/PM;@"/>
    <numFmt numFmtId="165" formatCode="0.0"/>
    <numFmt numFmtId="166" formatCode="m/d/yy;@"/>
    <numFmt numFmtId="167" formatCode="0.0_)"/>
    <numFmt numFmtId="168" formatCode="0.000000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8"/>
      <color indexed="10"/>
      <name val="Arial"/>
      <family val="2"/>
    </font>
    <font>
      <sz val="12"/>
      <name val="Arial"/>
      <family val="2"/>
    </font>
    <font>
      <b/>
      <vertAlign val="superscript"/>
      <sz val="11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8"/>
      <color indexed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7" fontId="18" fillId="0" borderId="0"/>
  </cellStyleXfs>
  <cellXfs count="247">
    <xf numFmtId="0" fontId="0" fillId="0" borderId="0" xfId="0"/>
    <xf numFmtId="0" fontId="3" fillId="0" borderId="0" xfId="0" applyFont="1" applyFill="1" applyBorder="1"/>
    <xf numFmtId="0" fontId="5" fillId="0" borderId="0" xfId="0" applyFont="1" applyFill="1" applyBorder="1" applyAlignment="1" applyProtection="1">
      <alignment horizontal="left"/>
    </xf>
    <xf numFmtId="0" fontId="4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 applyProtection="1"/>
    <xf numFmtId="49" fontId="4" fillId="0" borderId="0" xfId="0" applyNumberFormat="1" applyFont="1" applyFill="1" applyBorder="1"/>
    <xf numFmtId="2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/>
    <xf numFmtId="0" fontId="10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top"/>
    </xf>
    <xf numFmtId="49" fontId="3" fillId="0" borderId="0" xfId="0" applyNumberFormat="1" applyFont="1" applyFill="1" applyBorder="1" applyAlignment="1" applyProtection="1">
      <alignment vertical="top" wrapText="1"/>
      <protection locked="0"/>
    </xf>
    <xf numFmtId="166" fontId="3" fillId="0" borderId="0" xfId="0" applyNumberFormat="1" applyFont="1" applyFill="1" applyBorder="1" applyAlignment="1" applyProtection="1">
      <alignment wrapText="1"/>
      <protection locked="0"/>
    </xf>
    <xf numFmtId="49" fontId="9" fillId="0" borderId="0" xfId="0" applyNumberFormat="1" applyFont="1" applyFill="1" applyBorder="1" applyAlignment="1" applyProtection="1">
      <alignment vertical="center" wrapText="1"/>
      <protection locked="0"/>
    </xf>
    <xf numFmtId="2" fontId="4" fillId="0" borderId="0" xfId="0" applyNumberFormat="1" applyFont="1" applyFill="1" applyAlignment="1">
      <alignment horizontal="right"/>
    </xf>
    <xf numFmtId="49" fontId="4" fillId="0" borderId="0" xfId="0" applyNumberFormat="1" applyFont="1" applyFill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 applyProtection="1">
      <alignment vertical="top" wrapText="1"/>
      <protection locked="0"/>
    </xf>
    <xf numFmtId="165" fontId="3" fillId="0" borderId="0" xfId="0" applyNumberFormat="1" applyFont="1" applyFill="1" applyBorder="1"/>
    <xf numFmtId="0" fontId="3" fillId="0" borderId="0" xfId="0" applyFont="1" applyFill="1" applyBorder="1" applyProtection="1"/>
    <xf numFmtId="165" fontId="4" fillId="0" borderId="0" xfId="0" applyNumberFormat="1" applyFont="1" applyFill="1" applyBorder="1"/>
    <xf numFmtId="1" fontId="4" fillId="0" borderId="0" xfId="0" applyNumberFormat="1" applyFont="1" applyFill="1" applyBorder="1"/>
    <xf numFmtId="165" fontId="11" fillId="0" borderId="0" xfId="0" applyNumberFormat="1" applyFont="1" applyFill="1" applyBorder="1" applyAlignment="1" applyProtection="1">
      <alignment vertical="top" wrapText="1"/>
      <protection locked="0"/>
    </xf>
    <xf numFmtId="49" fontId="11" fillId="0" borderId="0" xfId="0" applyNumberFormat="1" applyFont="1" applyFill="1" applyBorder="1" applyAlignment="1" applyProtection="1">
      <alignment vertical="top" wrapText="1"/>
    </xf>
    <xf numFmtId="165" fontId="11" fillId="0" borderId="0" xfId="0" applyNumberFormat="1" applyFont="1" applyFill="1" applyBorder="1" applyProtection="1">
      <protection locked="0"/>
    </xf>
    <xf numFmtId="0" fontId="11" fillId="0" borderId="0" xfId="0" applyFont="1" applyFill="1" applyBorder="1" applyProtection="1"/>
    <xf numFmtId="0" fontId="11" fillId="0" borderId="0" xfId="0" applyFont="1" applyFill="1" applyBorder="1" applyAlignment="1"/>
    <xf numFmtId="0" fontId="0" fillId="0" borderId="0" xfId="0" applyFill="1"/>
    <xf numFmtId="0" fontId="3" fillId="0" borderId="0" xfId="0" applyFont="1" applyFill="1" applyProtection="1"/>
    <xf numFmtId="0" fontId="3" fillId="0" borderId="0" xfId="0" applyFont="1" applyFill="1"/>
    <xf numFmtId="0" fontId="5" fillId="0" borderId="0" xfId="0" applyFont="1" applyFill="1" applyProtection="1"/>
    <xf numFmtId="0" fontId="6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/>
    <xf numFmtId="166" fontId="3" fillId="0" borderId="0" xfId="0" quotePrefix="1" applyNumberFormat="1" applyFont="1" applyFill="1" applyBorder="1" applyAlignment="1" applyProtection="1">
      <alignment wrapText="1"/>
      <protection locked="0"/>
    </xf>
    <xf numFmtId="0" fontId="0" fillId="0" borderId="0" xfId="0" applyFill="1" applyBorder="1"/>
    <xf numFmtId="49" fontId="8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NumberFormat="1" applyFont="1" applyFill="1" applyAlignment="1">
      <alignment horizontal="right"/>
    </xf>
    <xf numFmtId="2" fontId="14" fillId="0" borderId="0" xfId="0" applyNumberFormat="1" applyFont="1" applyFill="1" applyAlignment="1">
      <alignment horizontal="right"/>
    </xf>
    <xf numFmtId="0" fontId="11" fillId="0" borderId="0" xfId="0" applyFont="1" applyFill="1" applyBorder="1"/>
    <xf numFmtId="0" fontId="15" fillId="0" borderId="0" xfId="0" applyFont="1" applyFill="1" applyBorder="1"/>
    <xf numFmtId="0" fontId="5" fillId="0" borderId="0" xfId="0" applyFont="1" applyFill="1" applyBorder="1" applyAlignment="1" applyProtection="1">
      <alignment wrapText="1"/>
    </xf>
    <xf numFmtId="0" fontId="12" fillId="0" borderId="0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/>
    </xf>
    <xf numFmtId="49" fontId="3" fillId="0" borderId="1" xfId="0" applyNumberFormat="1" applyFont="1" applyFill="1" applyBorder="1" applyAlignment="1" applyProtection="1">
      <alignment vertical="top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2" fontId="12" fillId="0" borderId="0" xfId="0" applyNumberFormat="1" applyFont="1" applyFill="1" applyBorder="1" applyAlignment="1" applyProtection="1">
      <alignment horizontal="center" vertical="center"/>
      <protection locked="0"/>
    </xf>
    <xf numFmtId="165" fontId="12" fillId="0" borderId="2" xfId="0" applyNumberFormat="1" applyFont="1" applyFill="1" applyBorder="1" applyAlignment="1" applyProtection="1">
      <alignment horizontal="center" vertical="center"/>
      <protection locked="0"/>
    </xf>
    <xf numFmtId="1" fontId="12" fillId="0" borderId="0" xfId="0" applyNumberFormat="1" applyFont="1" applyFill="1" applyBorder="1" applyAlignment="1" applyProtection="1">
      <alignment horizontal="center" vertical="center"/>
      <protection locked="0"/>
    </xf>
    <xf numFmtId="166" fontId="12" fillId="0" borderId="0" xfId="0" applyNumberFormat="1" applyFont="1" applyFill="1" applyBorder="1" applyAlignment="1" applyProtection="1">
      <alignment horizontal="center" vertical="center"/>
      <protection locked="0"/>
    </xf>
    <xf numFmtId="1" fontId="11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0" fillId="0" borderId="3" xfId="0" applyNumberFormat="1" applyFill="1" applyBorder="1" applyAlignment="1"/>
    <xf numFmtId="0" fontId="0" fillId="2" borderId="3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2" borderId="3" xfId="0" applyNumberFormat="1" applyFill="1" applyBorder="1" applyAlignment="1"/>
    <xf numFmtId="0" fontId="0" fillId="0" borderId="3" xfId="0" applyNumberFormat="1" applyFill="1" applyBorder="1" applyAlignment="1" applyProtection="1"/>
    <xf numFmtId="0" fontId="0" fillId="2" borderId="3" xfId="0" applyNumberFormat="1" applyFill="1" applyBorder="1" applyAlignment="1" applyProtection="1"/>
    <xf numFmtId="0" fontId="0" fillId="2" borderId="3" xfId="0" applyFill="1" applyBorder="1"/>
    <xf numFmtId="0" fontId="0" fillId="0" borderId="3" xfId="0" applyBorder="1"/>
    <xf numFmtId="0" fontId="1" fillId="2" borderId="3" xfId="0" applyFont="1" applyFill="1" applyBorder="1"/>
    <xf numFmtId="0" fontId="0" fillId="0" borderId="4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0" borderId="4" xfId="0" applyNumberFormat="1" applyFont="1" applyFill="1" applyBorder="1" applyAlignment="1" applyProtection="1"/>
    <xf numFmtId="0" fontId="0" fillId="0" borderId="4" xfId="0" applyNumberFormat="1" applyFill="1" applyBorder="1" applyAlignment="1" applyProtection="1"/>
    <xf numFmtId="0" fontId="0" fillId="2" borderId="4" xfId="0" applyNumberFormat="1" applyFont="1" applyFill="1" applyBorder="1" applyAlignment="1" applyProtection="1"/>
    <xf numFmtId="0" fontId="0" fillId="2" borderId="4" xfId="0" applyNumberFormat="1" applyFill="1" applyBorder="1" applyAlignment="1" applyProtection="1"/>
    <xf numFmtId="0" fontId="0" fillId="0" borderId="4" xfId="0" applyNumberFormat="1" applyFill="1" applyBorder="1" applyAlignment="1"/>
    <xf numFmtId="0" fontId="1" fillId="0" borderId="4" xfId="2" applyNumberFormat="1" applyFont="1" applyFill="1" applyBorder="1" applyAlignment="1" applyProtection="1">
      <protection hidden="1"/>
    </xf>
    <xf numFmtId="0" fontId="3" fillId="2" borderId="4" xfId="0" applyFont="1" applyFill="1" applyBorder="1"/>
    <xf numFmtId="0" fontId="3" fillId="0" borderId="4" xfId="0" applyFont="1" applyFill="1" applyBorder="1" applyProtection="1"/>
    <xf numFmtId="0" fontId="0" fillId="2" borderId="4" xfId="0" applyFill="1" applyBorder="1"/>
    <xf numFmtId="49" fontId="9" fillId="0" borderId="4" xfId="0" applyNumberFormat="1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Protection="1"/>
    <xf numFmtId="166" fontId="1" fillId="2" borderId="4" xfId="0" applyNumberFormat="1" applyFont="1" applyFill="1" applyBorder="1" applyAlignment="1" applyProtection="1">
      <alignment wrapText="1"/>
      <protection locked="0"/>
    </xf>
    <xf numFmtId="0" fontId="0" fillId="0" borderId="4" xfId="0" applyBorder="1"/>
    <xf numFmtId="0" fontId="1" fillId="2" borderId="4" xfId="0" applyFont="1" applyFill="1" applyBorder="1"/>
    <xf numFmtId="0" fontId="9" fillId="0" borderId="4" xfId="0" applyFont="1" applyBorder="1"/>
    <xf numFmtId="0" fontId="9" fillId="2" borderId="4" xfId="0" applyFont="1" applyFill="1" applyBorder="1"/>
    <xf numFmtId="0" fontId="9" fillId="0" borderId="4" xfId="0" applyFont="1" applyFill="1" applyBorder="1"/>
    <xf numFmtId="0" fontId="17" fillId="2" borderId="4" xfId="0" applyNumberFormat="1" applyFont="1" applyFill="1" applyBorder="1" applyAlignment="1"/>
    <xf numFmtId="0" fontId="17" fillId="0" borderId="4" xfId="0" applyNumberFormat="1" applyFont="1" applyFill="1" applyBorder="1" applyAlignment="1"/>
    <xf numFmtId="0" fontId="0" fillId="0" borderId="4" xfId="0" applyFill="1" applyBorder="1"/>
    <xf numFmtId="0" fontId="17" fillId="0" borderId="4" xfId="0" applyFont="1" applyBorder="1"/>
    <xf numFmtId="49" fontId="0" fillId="0" borderId="5" xfId="0" applyNumberFormat="1" applyBorder="1" applyAlignment="1">
      <alignment wrapText="1"/>
    </xf>
    <xf numFmtId="49" fontId="0" fillId="2" borderId="5" xfId="0" applyNumberFormat="1" applyFill="1" applyBorder="1" applyAlignment="1">
      <alignment wrapText="1"/>
    </xf>
    <xf numFmtId="49" fontId="0" fillId="0" borderId="5" xfId="0" applyNumberFormat="1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0" borderId="5" xfId="0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2" fillId="0" borderId="0" xfId="0" applyFont="1"/>
    <xf numFmtId="1" fontId="2" fillId="0" borderId="0" xfId="0" applyNumberFormat="1" applyFont="1"/>
    <xf numFmtId="165" fontId="2" fillId="0" borderId="0" xfId="0" applyNumberFormat="1" applyFont="1"/>
    <xf numFmtId="2" fontId="2" fillId="0" borderId="0" xfId="0" applyNumberFormat="1" applyFont="1"/>
    <xf numFmtId="0" fontId="2" fillId="0" borderId="0" xfId="0" applyFont="1" applyFill="1" applyBorder="1"/>
    <xf numFmtId="0" fontId="19" fillId="0" borderId="0" xfId="0" applyFont="1" applyFill="1" applyBorder="1"/>
    <xf numFmtId="0" fontId="2" fillId="0" borderId="0" xfId="0" applyNumberFormat="1" applyFont="1" applyFill="1" applyBorder="1" applyAlignment="1"/>
    <xf numFmtId="0" fontId="2" fillId="2" borderId="0" xfId="0" applyFont="1" applyFill="1"/>
    <xf numFmtId="0" fontId="2" fillId="2" borderId="0" xfId="0" applyNumberFormat="1" applyFont="1" applyFill="1" applyBorder="1" applyAlignment="1"/>
    <xf numFmtId="0" fontId="12" fillId="0" borderId="6" xfId="0" applyFont="1" applyFill="1" applyBorder="1" applyAlignment="1" applyProtection="1">
      <alignment horizontal="center" vertical="center"/>
    </xf>
    <xf numFmtId="14" fontId="2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0" fillId="0" borderId="0" xfId="0" applyFill="1" applyBorder="1" applyAlignment="1"/>
    <xf numFmtId="165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 vertical="center"/>
    </xf>
    <xf numFmtId="1" fontId="12" fillId="0" borderId="2" xfId="0" applyNumberFormat="1" applyFont="1" applyFill="1" applyBorder="1" applyAlignment="1" applyProtection="1">
      <alignment horizontal="center" vertical="center"/>
      <protection locked="0"/>
    </xf>
    <xf numFmtId="166" fontId="12" fillId="0" borderId="2" xfId="0" applyNumberFormat="1" applyFont="1" applyFill="1" applyBorder="1" applyAlignment="1" applyProtection="1">
      <alignment horizontal="center" vertical="center"/>
      <protection locked="0"/>
    </xf>
    <xf numFmtId="2" fontId="12" fillId="0" borderId="2" xfId="0" applyNumberFormat="1" applyFont="1" applyFill="1" applyBorder="1" applyAlignment="1" applyProtection="1">
      <alignment horizontal="center" vertical="center"/>
      <protection locked="0"/>
    </xf>
    <xf numFmtId="1" fontId="11" fillId="0" borderId="2" xfId="0" applyNumberFormat="1" applyFont="1" applyFill="1" applyBorder="1" applyAlignment="1" applyProtection="1">
      <alignment horizontal="center" vertical="center"/>
    </xf>
    <xf numFmtId="1" fontId="11" fillId="0" borderId="0" xfId="0" applyNumberFormat="1" applyFont="1" applyFill="1" applyBorder="1" applyAlignment="1" applyProtection="1">
      <alignment horizontal="center" vertical="center"/>
      <protection locked="0"/>
    </xf>
    <xf numFmtId="165" fontId="12" fillId="0" borderId="7" xfId="0" applyNumberFormat="1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/>
    <xf numFmtId="0" fontId="11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 applyProtection="1">
      <alignment wrapText="1"/>
    </xf>
    <xf numFmtId="166" fontId="10" fillId="0" borderId="0" xfId="0" applyNumberFormat="1" applyFont="1" applyFill="1" applyBorder="1" applyAlignment="1" applyProtection="1">
      <alignment wrapText="1"/>
    </xf>
    <xf numFmtId="0" fontId="0" fillId="0" borderId="0" xfId="0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2" fontId="12" fillId="0" borderId="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2" fontId="12" fillId="0" borderId="0" xfId="0" applyNumberFormat="1" applyFont="1" applyFill="1" applyBorder="1" applyAlignment="1" applyProtection="1">
      <alignment horizontal="center" vertical="center"/>
    </xf>
    <xf numFmtId="2" fontId="12" fillId="0" borderId="2" xfId="0" applyNumberFormat="1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7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64" fontId="2" fillId="0" borderId="0" xfId="0" applyNumberFormat="1" applyFont="1"/>
    <xf numFmtId="164" fontId="19" fillId="0" borderId="0" xfId="0" applyNumberFormat="1" applyFont="1" applyFill="1" applyBorder="1"/>
    <xf numFmtId="0" fontId="11" fillId="0" borderId="0" xfId="0" applyFont="1" applyFill="1" applyBorder="1" applyAlignment="1" applyProtection="1">
      <alignment horizontal="left" vertical="center"/>
    </xf>
    <xf numFmtId="49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left" vertical="center"/>
      <protection locked="0"/>
    </xf>
    <xf numFmtId="0" fontId="20" fillId="0" borderId="9" xfId="0" applyNumberFormat="1" applyFont="1" applyFill="1" applyBorder="1" applyAlignment="1" applyProtection="1">
      <alignment horizontal="left" vertical="center"/>
      <protection locked="0"/>
    </xf>
    <xf numFmtId="0" fontId="11" fillId="0" borderId="6" xfId="0" applyNumberFormat="1" applyFont="1" applyFill="1" applyBorder="1" applyAlignment="1" applyProtection="1">
      <alignment horizontal="left" vertical="center" indent="1"/>
    </xf>
    <xf numFmtId="0" fontId="11" fillId="0" borderId="0" xfId="0" applyNumberFormat="1" applyFont="1" applyFill="1" applyBorder="1" applyAlignment="1" applyProtection="1">
      <alignment horizontal="left" vertical="center" indent="1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>
      <alignment horizontal="left" vertical="center" indent="1"/>
    </xf>
    <xf numFmtId="0" fontId="11" fillId="0" borderId="0" xfId="0" applyFont="1" applyFill="1" applyBorder="1" applyAlignment="1">
      <alignment horizontal="left" vertical="center" indent="1"/>
    </xf>
    <xf numFmtId="168" fontId="20" fillId="0" borderId="0" xfId="0" applyNumberFormat="1" applyFont="1" applyBorder="1" applyAlignment="1" applyProtection="1">
      <alignment horizontal="center" vertical="center"/>
      <protection locked="0"/>
    </xf>
    <xf numFmtId="168" fontId="20" fillId="0" borderId="10" xfId="0" applyNumberFormat="1" applyFont="1" applyBorder="1" applyAlignment="1" applyProtection="1">
      <alignment horizontal="center" vertical="center"/>
      <protection locked="0"/>
    </xf>
    <xf numFmtId="0" fontId="20" fillId="0" borderId="11" xfId="0" applyNumberFormat="1" applyFont="1" applyFill="1" applyBorder="1" applyAlignment="1" applyProtection="1">
      <alignment horizontal="left" vertical="center"/>
      <protection locked="0"/>
    </xf>
    <xf numFmtId="0" fontId="11" fillId="0" borderId="9" xfId="0" applyNumberFormat="1" applyFont="1" applyFill="1" applyBorder="1" applyAlignment="1" applyProtection="1">
      <alignment horizontal="left" vertical="center"/>
    </xf>
    <xf numFmtId="14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7" xfId="0" applyNumberFormat="1" applyFont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horizontal="center" vertical="center"/>
    </xf>
    <xf numFmtId="0" fontId="13" fillId="0" borderId="13" xfId="0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left" vertical="center" indent="1"/>
    </xf>
    <xf numFmtId="0" fontId="11" fillId="0" borderId="1" xfId="0" applyNumberFormat="1" applyFont="1" applyFill="1" applyBorder="1" applyAlignment="1" applyProtection="1">
      <alignment horizontal="left" vertical="center" indent="1"/>
    </xf>
    <xf numFmtId="0" fontId="3" fillId="0" borderId="15" xfId="0" applyFont="1" applyFill="1" applyBorder="1"/>
    <xf numFmtId="0" fontId="3" fillId="0" borderId="12" xfId="0" applyFont="1" applyFill="1" applyBorder="1"/>
    <xf numFmtId="0" fontId="12" fillId="0" borderId="1" xfId="0" applyNumberFormat="1" applyFont="1" applyFill="1" applyBorder="1" applyAlignment="1" applyProtection="1">
      <alignment horizontal="left" vertical="center"/>
      <protection locked="0"/>
    </xf>
    <xf numFmtId="0" fontId="20" fillId="0" borderId="16" xfId="0" applyNumberFormat="1" applyFont="1" applyBorder="1" applyAlignment="1" applyProtection="1">
      <alignment horizontal="left" vertical="center"/>
      <protection locked="0"/>
    </xf>
    <xf numFmtId="1" fontId="12" fillId="0" borderId="0" xfId="0" applyNumberFormat="1" applyFont="1" applyFill="1" applyBorder="1" applyAlignment="1" applyProtection="1">
      <alignment horizontal="left" vertical="center"/>
      <protection locked="0"/>
    </xf>
    <xf numFmtId="1" fontId="12" fillId="0" borderId="7" xfId="0" applyNumberFormat="1" applyFont="1" applyBorder="1" applyAlignment="1" applyProtection="1">
      <alignment horizontal="left" vertical="center"/>
      <protection locked="0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Border="1" applyAlignment="1" applyProtection="1">
      <alignment horizontal="left" vertical="center"/>
    </xf>
    <xf numFmtId="0" fontId="12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1" applyNumberFormat="1" applyFont="1" applyAlignment="1" applyProtection="1">
      <alignment horizontal="left" vertical="center" wrapText="1"/>
      <protection locked="0"/>
    </xf>
    <xf numFmtId="0" fontId="12" fillId="0" borderId="1" xfId="1" applyNumberFormat="1" applyFont="1" applyFill="1" applyBorder="1" applyAlignment="1" applyProtection="1">
      <alignment horizontal="left" vertical="center"/>
      <protection locked="0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17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left" vertical="center"/>
    </xf>
    <xf numFmtId="0" fontId="11" fillId="0" borderId="18" xfId="0" applyNumberFormat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 indent="1"/>
    </xf>
    <xf numFmtId="0" fontId="11" fillId="0" borderId="0" xfId="0" applyFont="1" applyFill="1" applyBorder="1" applyAlignment="1">
      <alignment horizontal="left" vertical="center" wrapText="1" indent="1"/>
    </xf>
    <xf numFmtId="0" fontId="11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left"/>
    </xf>
    <xf numFmtId="0" fontId="5" fillId="0" borderId="1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 applyProtection="1">
      <alignment horizontal="center" vertical="center"/>
      <protection locked="0"/>
    </xf>
    <xf numFmtId="164" fontId="12" fillId="0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14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12" fillId="0" borderId="0" xfId="0" applyNumberFormat="1" applyFont="1" applyBorder="1" applyAlignment="1" applyProtection="1">
      <alignment horizontal="center" vertical="center"/>
      <protection locked="0"/>
    </xf>
    <xf numFmtId="0" fontId="12" fillId="0" borderId="10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20" xfId="0" applyFont="1" applyFill="1" applyBorder="1" applyAlignment="1" applyProtection="1">
      <alignment horizontal="center" vertical="center"/>
      <protection locked="0"/>
    </xf>
    <xf numFmtId="0" fontId="11" fillId="0" borderId="8" xfId="0" applyNumberFormat="1" applyFont="1" applyFill="1" applyBorder="1" applyAlignment="1">
      <alignment horizontal="left" vertical="center" indent="1"/>
    </xf>
    <xf numFmtId="0" fontId="11" fillId="0" borderId="2" xfId="0" applyNumberFormat="1" applyFont="1" applyFill="1" applyBorder="1" applyAlignment="1">
      <alignment horizontal="left" vertical="center" indent="1"/>
    </xf>
    <xf numFmtId="0" fontId="11" fillId="0" borderId="21" xfId="0" applyNumberFormat="1" applyFont="1" applyFill="1" applyBorder="1" applyAlignment="1" applyProtection="1">
      <alignment horizontal="left" vertical="center" indent="1"/>
    </xf>
    <xf numFmtId="0" fontId="11" fillId="0" borderId="22" xfId="0" applyNumberFormat="1" applyFont="1" applyFill="1" applyBorder="1" applyAlignment="1" applyProtection="1">
      <alignment horizontal="left" vertical="center" indent="1"/>
    </xf>
    <xf numFmtId="49" fontId="11" fillId="0" borderId="22" xfId="0" applyNumberFormat="1" applyFont="1" applyFill="1" applyBorder="1" applyAlignment="1" applyProtection="1">
      <alignment horizontal="center" vertical="center"/>
      <protection locked="0"/>
    </xf>
    <xf numFmtId="49" fontId="11" fillId="0" borderId="23" xfId="0" applyNumberFormat="1" applyFont="1" applyFill="1" applyBorder="1" applyAlignment="1" applyProtection="1">
      <alignment horizontal="center" vertical="center"/>
      <protection locked="0"/>
    </xf>
    <xf numFmtId="0" fontId="11" fillId="0" borderId="15" xfId="0" applyNumberFormat="1" applyFont="1" applyFill="1" applyBorder="1" applyAlignment="1" applyProtection="1">
      <alignment horizontal="left" indent="1"/>
    </xf>
    <xf numFmtId="0" fontId="11" fillId="0" borderId="24" xfId="0" applyNumberFormat="1" applyFont="1" applyFill="1" applyBorder="1" applyAlignment="1" applyProtection="1">
      <alignment horizontal="left" indent="1"/>
    </xf>
    <xf numFmtId="0" fontId="12" fillId="0" borderId="17" xfId="0" applyFont="1" applyFill="1" applyBorder="1" applyAlignment="1" applyProtection="1">
      <alignment horizontal="left" vertical="top" wrapText="1" indent="1"/>
      <protection locked="0"/>
    </xf>
    <xf numFmtId="0" fontId="12" fillId="0" borderId="25" xfId="0" applyFont="1" applyFill="1" applyBorder="1" applyAlignment="1" applyProtection="1">
      <alignment horizontal="left" vertical="top" wrapText="1"/>
      <protection locked="0"/>
    </xf>
    <xf numFmtId="0" fontId="12" fillId="0" borderId="26" xfId="0" applyFont="1" applyFill="1" applyBorder="1" applyAlignment="1" applyProtection="1">
      <alignment horizontal="left" vertical="top" wrapText="1"/>
      <protection locked="0"/>
    </xf>
    <xf numFmtId="0" fontId="12" fillId="0" borderId="27" xfId="0" applyFont="1" applyFill="1" applyBorder="1" applyAlignment="1" applyProtection="1">
      <alignment horizontal="left" vertical="top" wrapText="1"/>
      <protection locked="0"/>
    </xf>
    <xf numFmtId="0" fontId="12" fillId="0" borderId="9" xfId="0" applyFont="1" applyFill="1" applyBorder="1" applyAlignment="1" applyProtection="1">
      <alignment horizontal="left" vertical="top" wrapText="1"/>
      <protection locked="0"/>
    </xf>
    <xf numFmtId="0" fontId="12" fillId="0" borderId="11" xfId="0" applyFont="1" applyFill="1" applyBorder="1" applyAlignment="1" applyProtection="1">
      <alignment horizontal="left" vertical="top" wrapText="1"/>
      <protection locked="0"/>
    </xf>
    <xf numFmtId="0" fontId="11" fillId="0" borderId="2" xfId="0" applyNumberFormat="1" applyFont="1" applyFill="1" applyBorder="1" applyAlignment="1" applyProtection="1">
      <alignment horizontal="left" vertical="center" indent="1"/>
    </xf>
    <xf numFmtId="1" fontId="11" fillId="0" borderId="25" xfId="0" applyNumberFormat="1" applyFont="1" applyFill="1" applyBorder="1" applyAlignment="1" applyProtection="1">
      <alignment horizontal="center" vertical="center"/>
      <protection locked="0"/>
    </xf>
    <xf numFmtId="1" fontId="11" fillId="0" borderId="26" xfId="0" applyNumberFormat="1" applyFont="1" applyFill="1" applyBorder="1" applyAlignment="1" applyProtection="1">
      <alignment horizontal="center" vertical="center"/>
      <protection locked="0"/>
    </xf>
    <xf numFmtId="0" fontId="11" fillId="0" borderId="28" xfId="0" applyNumberFormat="1" applyFont="1" applyFill="1" applyBorder="1" applyAlignment="1">
      <alignment horizontal="left"/>
    </xf>
    <xf numFmtId="0" fontId="11" fillId="0" borderId="12" xfId="0" applyNumberFormat="1" applyFont="1" applyFill="1" applyBorder="1" applyAlignment="1">
      <alignment horizontal="left"/>
    </xf>
    <xf numFmtId="0" fontId="12" fillId="0" borderId="2" xfId="0" applyFont="1" applyFill="1" applyBorder="1" applyAlignment="1" applyProtection="1">
      <alignment horizontal="left" vertical="center"/>
      <protection locked="0"/>
    </xf>
    <xf numFmtId="0" fontId="11" fillId="0" borderId="6" xfId="0" applyNumberFormat="1" applyFont="1" applyFill="1" applyBorder="1" applyAlignment="1">
      <alignment horizontal="left" vertical="center" indent="1"/>
    </xf>
    <xf numFmtId="0" fontId="11" fillId="0" borderId="0" xfId="0" applyNumberFormat="1" applyFont="1" applyFill="1" applyBorder="1" applyAlignment="1">
      <alignment horizontal="left" vertical="center" indent="1"/>
    </xf>
    <xf numFmtId="0" fontId="11" fillId="0" borderId="29" xfId="0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/>
    </xf>
    <xf numFmtId="0" fontId="11" fillId="0" borderId="12" xfId="0" applyNumberFormat="1" applyFont="1" applyFill="1" applyBorder="1" applyAlignment="1" applyProtection="1">
      <alignment horizontal="left"/>
    </xf>
    <xf numFmtId="0" fontId="11" fillId="0" borderId="13" xfId="0" applyNumberFormat="1" applyFont="1" applyFill="1" applyBorder="1" applyAlignment="1" applyProtection="1">
      <alignment horizontal="left"/>
    </xf>
    <xf numFmtId="0" fontId="11" fillId="0" borderId="6" xfId="0" applyFont="1" applyFill="1" applyBorder="1" applyAlignment="1">
      <alignment horizontal="left" vertical="top" indent="1"/>
    </xf>
    <xf numFmtId="0" fontId="11" fillId="0" borderId="10" xfId="0" applyFont="1" applyFill="1" applyBorder="1" applyAlignment="1">
      <alignment horizontal="left" vertical="top" indent="1"/>
    </xf>
    <xf numFmtId="0" fontId="11" fillId="0" borderId="30" xfId="0" applyFont="1" applyFill="1" applyBorder="1" applyAlignment="1">
      <alignment horizontal="left" vertical="top" indent="1"/>
    </xf>
    <xf numFmtId="0" fontId="11" fillId="0" borderId="31" xfId="0" applyFont="1" applyFill="1" applyBorder="1" applyAlignment="1">
      <alignment horizontal="left" vertical="top" indent="1"/>
    </xf>
    <xf numFmtId="49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Protection="1">
      <protection locked="0"/>
    </xf>
    <xf numFmtId="49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49" fontId="12" fillId="0" borderId="22" xfId="0" applyNumberFormat="1" applyFont="1" applyFill="1" applyBorder="1" applyAlignment="1" applyProtection="1">
      <alignment horizontal="center" vertical="center"/>
      <protection locked="0"/>
    </xf>
    <xf numFmtId="0" fontId="12" fillId="0" borderId="11" xfId="0" applyNumberFormat="1" applyFont="1" applyFill="1" applyBorder="1" applyAlignment="1" applyProtection="1">
      <alignment horizontal="left" vertical="center"/>
      <protection locked="0"/>
    </xf>
    <xf numFmtId="165" fontId="12" fillId="0" borderId="2" xfId="0" applyNumberFormat="1" applyFont="1" applyFill="1" applyBorder="1" applyAlignment="1" applyProtection="1">
      <alignment horizontal="center" vertical="center"/>
      <protection locked="0"/>
    </xf>
    <xf numFmtId="165" fontId="12" fillId="0" borderId="2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NumberFormat="1" applyFont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11" fillId="0" borderId="18" xfId="0" applyNumberFormat="1" applyFont="1" applyFill="1" applyBorder="1" applyAlignment="1" applyProtection="1">
      <alignment horizontal="left"/>
    </xf>
    <xf numFmtId="0" fontId="11" fillId="0" borderId="2" xfId="0" applyNumberFormat="1" applyFont="1" applyFill="1" applyBorder="1" applyAlignment="1" applyProtection="1">
      <alignment horizontal="left"/>
    </xf>
    <xf numFmtId="0" fontId="11" fillId="0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411480</xdr:colOff>
      <xdr:row>0</xdr:row>
      <xdr:rowOff>22860</xdr:rowOff>
    </xdr:from>
    <xdr:to>
      <xdr:col>1</xdr:col>
      <xdr:colOff>472440</xdr:colOff>
      <xdr:row>0</xdr:row>
      <xdr:rowOff>373380</xdr:rowOff>
    </xdr:to>
    <xdr:pic>
      <xdr:nvPicPr>
        <xdr:cNvPr id="1235" name="Picture 38" descr="USACE Logo">
          <a:extLst>
            <a:ext uri="{FF2B5EF4-FFF2-40B4-BE49-F238E27FC236}">
              <a16:creationId xmlns:a16="http://schemas.microsoft.com/office/drawing/2014/main" id="{E29E65CA-90CE-E114-7462-427E1F76D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22860"/>
          <a:ext cx="586740" cy="350520"/>
        </a:xfrm>
        <a:prstGeom prst="rect">
          <a:avLst/>
        </a:prstGeom>
        <a:solidFill>
          <a:srgbClr val="CCFFCC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BD151"/>
  <sheetViews>
    <sheetView tabSelected="1" showRuler="0" zoomScaleNormal="100" workbookViewId="0">
      <selection activeCell="C2" sqref="C2:E2"/>
    </sheetView>
  </sheetViews>
  <sheetFormatPr defaultColWidth="9.140625" defaultRowHeight="12.75" x14ac:dyDescent="0.2"/>
  <cols>
    <col min="1" max="1" width="7.7109375" style="1" customWidth="1"/>
    <col min="2" max="2" width="15.140625" style="1" customWidth="1"/>
    <col min="3" max="10" width="12.7109375" style="1" customWidth="1"/>
    <col min="11" max="11" width="17.42578125" style="1" customWidth="1"/>
    <col min="12" max="13" width="21.7109375" style="1" customWidth="1"/>
    <col min="14" max="14" width="10.7109375" style="1" customWidth="1"/>
    <col min="15" max="15" width="24.7109375" style="1" bestFit="1" customWidth="1"/>
    <col min="16" max="16" width="19.85546875" style="1" bestFit="1" customWidth="1"/>
    <col min="17" max="17" width="28.5703125" style="1" bestFit="1" customWidth="1"/>
    <col min="18" max="24" width="10.7109375" style="1" customWidth="1"/>
    <col min="25" max="25" width="16.5703125" style="1" bestFit="1" customWidth="1"/>
    <col min="26" max="27" width="9.140625" style="1"/>
    <col min="28" max="28" width="20.140625" style="1" bestFit="1" customWidth="1"/>
    <col min="29" max="29" width="14.42578125" style="1" customWidth="1"/>
    <col min="30" max="30" width="15.140625" style="1" bestFit="1" customWidth="1"/>
    <col min="31" max="16384" width="9.140625" style="1"/>
  </cols>
  <sheetData>
    <row r="1" spans="1:56" ht="39.75" customHeight="1" thickBot="1" x14ac:dyDescent="0.25">
      <c r="A1" s="156"/>
      <c r="B1" s="157"/>
      <c r="C1" s="152" t="s">
        <v>23</v>
      </c>
      <c r="D1" s="152"/>
      <c r="E1" s="152"/>
      <c r="F1" s="152"/>
      <c r="G1" s="152"/>
      <c r="H1" s="152"/>
      <c r="I1" s="152"/>
      <c r="J1" s="152"/>
      <c r="K1" s="152"/>
      <c r="L1" s="152"/>
      <c r="M1" s="153"/>
      <c r="N1" s="5"/>
      <c r="O1" s="5"/>
      <c r="P1" s="5"/>
    </row>
    <row r="2" spans="1:56" ht="18" customHeight="1" x14ac:dyDescent="0.25">
      <c r="A2" s="154" t="s">
        <v>0</v>
      </c>
      <c r="B2" s="155"/>
      <c r="C2" s="165"/>
      <c r="D2" s="165"/>
      <c r="E2" s="165"/>
      <c r="F2" s="162" t="s">
        <v>39</v>
      </c>
      <c r="G2" s="163"/>
      <c r="H2" s="167"/>
      <c r="I2" s="167"/>
      <c r="J2" s="167"/>
      <c r="K2" s="131" t="s">
        <v>40</v>
      </c>
      <c r="L2" s="158"/>
      <c r="M2" s="159"/>
      <c r="N2" s="5"/>
      <c r="O2" s="4"/>
      <c r="P2" s="4"/>
      <c r="R2" s="10"/>
      <c r="S2" s="10"/>
      <c r="T2" s="10"/>
      <c r="U2" s="10"/>
      <c r="AR2" s="28"/>
      <c r="AS2" s="29"/>
      <c r="AT2" s="28"/>
      <c r="AU2" s="28"/>
      <c r="AV2" s="29"/>
      <c r="AW2" s="28"/>
      <c r="AX2" s="28"/>
      <c r="AY2" s="2"/>
    </row>
    <row r="3" spans="1:56" ht="18" customHeight="1" x14ac:dyDescent="0.2">
      <c r="A3" s="140" t="s">
        <v>42</v>
      </c>
      <c r="B3" s="141"/>
      <c r="C3" s="164"/>
      <c r="D3" s="164"/>
      <c r="E3" s="164"/>
      <c r="F3" s="168" t="s">
        <v>1</v>
      </c>
      <c r="G3" s="168"/>
      <c r="H3" s="164"/>
      <c r="I3" s="164"/>
      <c r="J3" s="166"/>
      <c r="K3" s="128" t="s">
        <v>319</v>
      </c>
      <c r="L3" s="160"/>
      <c r="M3" s="161"/>
      <c r="N3" s="5"/>
      <c r="O3" s="4"/>
      <c r="P3" s="4"/>
      <c r="R3" s="10"/>
      <c r="S3" s="10"/>
      <c r="T3" s="10"/>
      <c r="U3" s="10"/>
      <c r="AR3" s="28"/>
      <c r="AS3" s="29"/>
      <c r="AT3" s="28"/>
      <c r="AU3" s="28"/>
      <c r="AV3" s="29"/>
      <c r="AW3" s="28"/>
      <c r="AX3" s="28"/>
      <c r="AY3" s="28"/>
    </row>
    <row r="4" spans="1:56" ht="18" customHeight="1" x14ac:dyDescent="0.2">
      <c r="A4" s="140" t="s">
        <v>32</v>
      </c>
      <c r="B4" s="141"/>
      <c r="C4" s="240"/>
      <c r="D4" s="240"/>
      <c r="E4" s="240"/>
      <c r="F4" s="240"/>
      <c r="G4" s="240"/>
      <c r="H4" s="241"/>
      <c r="I4" s="241"/>
      <c r="J4" s="241"/>
      <c r="K4" s="128" t="s">
        <v>13</v>
      </c>
      <c r="L4" s="150"/>
      <c r="M4" s="151"/>
      <c r="N4" s="5"/>
      <c r="AR4" s="28"/>
      <c r="AS4" s="29"/>
      <c r="AT4" s="28"/>
      <c r="AU4" s="28"/>
      <c r="AV4" s="29"/>
      <c r="AW4" s="28"/>
      <c r="AX4" s="29"/>
      <c r="AY4" s="28"/>
    </row>
    <row r="5" spans="1:56" ht="18" customHeight="1" thickBot="1" x14ac:dyDescent="0.25">
      <c r="A5" s="140" t="s">
        <v>49</v>
      </c>
      <c r="B5" s="141"/>
      <c r="C5" s="138"/>
      <c r="D5" s="139"/>
      <c r="E5" s="139"/>
      <c r="F5" s="149" t="s">
        <v>60</v>
      </c>
      <c r="G5" s="149"/>
      <c r="H5" s="138"/>
      <c r="I5" s="139"/>
      <c r="J5" s="139"/>
      <c r="K5" s="130" t="s">
        <v>46</v>
      </c>
      <c r="L5" s="138"/>
      <c r="M5" s="148"/>
      <c r="N5" s="5"/>
      <c r="AU5" s="28"/>
      <c r="AV5" s="29"/>
      <c r="AW5" s="28"/>
      <c r="AX5" s="29"/>
      <c r="AY5" s="28"/>
    </row>
    <row r="6" spans="1:56" ht="21" customHeight="1" thickBot="1" x14ac:dyDescent="0.25">
      <c r="A6" s="182" t="s">
        <v>26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4"/>
      <c r="N6" s="117"/>
      <c r="AU6" s="28"/>
      <c r="AV6" s="29"/>
      <c r="AW6" s="28"/>
      <c r="AX6" s="28"/>
      <c r="AY6" s="28"/>
    </row>
    <row r="7" spans="1:56" ht="18.75" customHeight="1" x14ac:dyDescent="0.2">
      <c r="A7" s="187" t="s">
        <v>50</v>
      </c>
      <c r="B7" s="188"/>
      <c r="C7" s="188"/>
      <c r="D7" s="193"/>
      <c r="E7" s="194"/>
      <c r="F7" s="194"/>
      <c r="G7" s="195"/>
      <c r="H7" s="191" t="s">
        <v>51</v>
      </c>
      <c r="I7" s="191"/>
      <c r="J7" s="191"/>
      <c r="K7" s="191"/>
      <c r="L7" s="191"/>
      <c r="M7" s="192"/>
      <c r="N7" s="5"/>
      <c r="AU7" s="28"/>
      <c r="AV7" s="29"/>
      <c r="AW7" s="29"/>
      <c r="AX7" s="29"/>
      <c r="AY7" s="28"/>
    </row>
    <row r="8" spans="1:56" ht="18.75" customHeight="1" x14ac:dyDescent="0.25">
      <c r="A8" s="173" t="s">
        <v>47</v>
      </c>
      <c r="B8" s="174"/>
      <c r="C8" s="174"/>
      <c r="D8" s="176"/>
      <c r="E8" s="176"/>
      <c r="F8" s="176"/>
      <c r="G8" s="177"/>
      <c r="H8" s="175"/>
      <c r="I8" s="175"/>
      <c r="J8" s="102" t="s">
        <v>53</v>
      </c>
      <c r="K8" s="102" t="s">
        <v>12</v>
      </c>
      <c r="L8" s="114" t="s">
        <v>328</v>
      </c>
      <c r="M8" s="103" t="s">
        <v>329</v>
      </c>
      <c r="N8" s="118"/>
      <c r="AU8" s="28"/>
      <c r="AV8" s="29"/>
      <c r="AW8" s="28"/>
      <c r="AX8" s="28"/>
      <c r="AY8" s="28"/>
    </row>
    <row r="9" spans="1:56" ht="18.75" customHeight="1" x14ac:dyDescent="0.25">
      <c r="A9" s="144" t="s">
        <v>48</v>
      </c>
      <c r="B9" s="145"/>
      <c r="C9" s="145"/>
      <c r="D9" s="178"/>
      <c r="E9" s="179"/>
      <c r="F9" s="179"/>
      <c r="G9" s="180"/>
      <c r="H9" s="169" t="s">
        <v>201</v>
      </c>
      <c r="I9" s="170"/>
      <c r="J9" s="115" t="s">
        <v>54</v>
      </c>
      <c r="K9" s="105"/>
      <c r="L9" s="105"/>
      <c r="M9" s="112"/>
      <c r="N9" s="118"/>
      <c r="AU9" s="28"/>
      <c r="AV9" s="29"/>
      <c r="AW9" s="28"/>
      <c r="AX9" s="30"/>
      <c r="AY9" s="28"/>
      <c r="BA9" s="14"/>
    </row>
    <row r="10" spans="1:56" ht="18.75" customHeight="1" x14ac:dyDescent="0.25">
      <c r="A10" s="144" t="s">
        <v>204</v>
      </c>
      <c r="B10" s="145"/>
      <c r="C10" s="145"/>
      <c r="D10" s="146"/>
      <c r="E10" s="146"/>
      <c r="F10" s="146"/>
      <c r="G10" s="147"/>
      <c r="H10" s="169" t="s">
        <v>200</v>
      </c>
      <c r="I10" s="170"/>
      <c r="J10" s="115" t="s">
        <v>54</v>
      </c>
      <c r="K10" s="105"/>
      <c r="L10" s="105"/>
      <c r="M10" s="112"/>
      <c r="N10" s="118"/>
      <c r="AU10" s="28"/>
      <c r="AV10" s="29"/>
      <c r="AW10" s="28"/>
      <c r="AX10" s="31"/>
      <c r="AY10" s="28"/>
      <c r="BA10" s="14"/>
    </row>
    <row r="11" spans="1:56" ht="18.75" customHeight="1" x14ac:dyDescent="0.25">
      <c r="A11" s="144" t="s">
        <v>205</v>
      </c>
      <c r="B11" s="145"/>
      <c r="C11" s="145"/>
      <c r="D11" s="146"/>
      <c r="E11" s="146"/>
      <c r="F11" s="146"/>
      <c r="G11" s="147"/>
      <c r="H11" s="169" t="s">
        <v>64</v>
      </c>
      <c r="I11" s="170"/>
      <c r="J11" s="115" t="s">
        <v>55</v>
      </c>
      <c r="K11" s="47"/>
      <c r="L11" s="105"/>
      <c r="M11" s="112"/>
      <c r="N11" s="118"/>
      <c r="AU11" s="28"/>
      <c r="AV11" s="29"/>
      <c r="AW11" s="28"/>
      <c r="AX11" s="29"/>
      <c r="AY11" s="28"/>
    </row>
    <row r="12" spans="1:56" ht="18.75" customHeight="1" x14ac:dyDescent="0.25">
      <c r="A12" s="144" t="s">
        <v>2</v>
      </c>
      <c r="B12" s="145"/>
      <c r="C12" s="145"/>
      <c r="D12" s="242"/>
      <c r="E12" s="242"/>
      <c r="F12" s="242"/>
      <c r="G12" s="243"/>
      <c r="H12" s="169" t="s">
        <v>52</v>
      </c>
      <c r="I12" s="170"/>
      <c r="J12" s="115" t="s">
        <v>56</v>
      </c>
      <c r="K12" s="105"/>
      <c r="L12" s="105"/>
      <c r="M12" s="112"/>
      <c r="N12" s="118"/>
      <c r="AU12" s="28"/>
      <c r="AV12" s="29"/>
      <c r="AW12" s="28"/>
      <c r="AX12" s="29"/>
      <c r="AY12" s="28"/>
    </row>
    <row r="13" spans="1:56" ht="18.75" customHeight="1" x14ac:dyDescent="0.2">
      <c r="A13" s="144" t="s">
        <v>15</v>
      </c>
      <c r="B13" s="145"/>
      <c r="C13" s="145"/>
      <c r="D13" s="185"/>
      <c r="E13" s="185"/>
      <c r="F13" s="185"/>
      <c r="G13" s="186"/>
      <c r="H13" s="171" t="s">
        <v>65</v>
      </c>
      <c r="I13" s="172"/>
      <c r="J13" s="116" t="s">
        <v>57</v>
      </c>
      <c r="K13" s="48"/>
      <c r="L13" s="238"/>
      <c r="M13" s="239"/>
      <c r="N13" s="117"/>
      <c r="AU13" s="28"/>
      <c r="AV13" s="29"/>
      <c r="AW13" s="28"/>
      <c r="AX13" s="29"/>
      <c r="AY13" s="28"/>
    </row>
    <row r="14" spans="1:56" ht="18.75" customHeight="1" x14ac:dyDescent="0.2">
      <c r="A14" s="144" t="s">
        <v>73</v>
      </c>
      <c r="B14" s="145"/>
      <c r="C14" s="145"/>
      <c r="D14" s="185"/>
      <c r="E14" s="185"/>
      <c r="F14" s="185"/>
      <c r="G14" s="186"/>
      <c r="H14" s="142" t="s">
        <v>31</v>
      </c>
      <c r="I14" s="142"/>
      <c r="J14" s="142"/>
      <c r="K14" s="142"/>
      <c r="L14" s="142"/>
      <c r="M14" s="143"/>
      <c r="N14" s="117"/>
      <c r="AR14" s="28"/>
      <c r="AS14" s="29"/>
      <c r="AT14" s="28"/>
      <c r="AU14" s="28"/>
      <c r="AV14" s="29"/>
      <c r="AW14" s="28"/>
      <c r="AX14" s="29"/>
      <c r="AY14" s="14"/>
      <c r="AZ14" s="14"/>
      <c r="BA14" s="14"/>
    </row>
    <row r="15" spans="1:56" ht="18.75" customHeight="1" x14ac:dyDescent="0.25">
      <c r="A15" s="144" t="s">
        <v>41</v>
      </c>
      <c r="B15" s="145"/>
      <c r="C15" s="145"/>
      <c r="D15" s="189"/>
      <c r="E15" s="189"/>
      <c r="F15" s="189"/>
      <c r="G15" s="190"/>
      <c r="H15" s="181" t="s">
        <v>29</v>
      </c>
      <c r="I15" s="181"/>
      <c r="J15" s="181"/>
      <c r="K15" s="105"/>
      <c r="L15" s="128" t="s">
        <v>28</v>
      </c>
      <c r="M15" s="112"/>
      <c r="N15" s="117"/>
      <c r="O15" s="27"/>
      <c r="P15" s="27"/>
      <c r="Q15" s="23"/>
      <c r="AR15" s="28"/>
      <c r="AS15" s="29"/>
      <c r="AT15" s="28"/>
      <c r="AU15" s="28"/>
      <c r="AV15" s="29"/>
      <c r="AW15" s="28"/>
      <c r="AX15" s="29"/>
      <c r="AY15" s="14"/>
      <c r="AZ15" s="14"/>
    </row>
    <row r="16" spans="1:56" ht="18.75" customHeight="1" x14ac:dyDescent="0.25">
      <c r="A16" s="144" t="s">
        <v>45</v>
      </c>
      <c r="B16" s="145"/>
      <c r="C16" s="145"/>
      <c r="D16" s="196"/>
      <c r="E16" s="196"/>
      <c r="F16" s="196"/>
      <c r="G16" s="197"/>
      <c r="H16" s="181" t="s">
        <v>74</v>
      </c>
      <c r="I16" s="181"/>
      <c r="J16" s="181"/>
      <c r="K16" s="105"/>
      <c r="L16" s="128" t="s">
        <v>327</v>
      </c>
      <c r="M16" s="112"/>
      <c r="N16" s="117"/>
      <c r="O16" s="27"/>
      <c r="P16" s="27"/>
      <c r="Q16" s="25"/>
      <c r="AR16" s="28"/>
      <c r="AS16" s="29"/>
      <c r="AT16" s="28"/>
      <c r="AU16" s="28"/>
      <c r="AV16" s="29"/>
      <c r="AW16" s="28"/>
      <c r="AX16" s="29"/>
      <c r="BB16" s="39"/>
      <c r="BC16" s="31"/>
      <c r="BD16" s="52"/>
    </row>
    <row r="17" spans="1:56" ht="18.75" customHeight="1" x14ac:dyDescent="0.25">
      <c r="A17" s="144" t="s">
        <v>27</v>
      </c>
      <c r="B17" s="145"/>
      <c r="C17" s="145"/>
      <c r="D17" s="189"/>
      <c r="E17" s="189"/>
      <c r="F17" s="189"/>
      <c r="G17" s="190"/>
      <c r="H17" s="181" t="s">
        <v>59</v>
      </c>
      <c r="I17" s="181"/>
      <c r="J17" s="181"/>
      <c r="K17" s="105"/>
      <c r="L17" s="128" t="s">
        <v>34</v>
      </c>
      <c r="M17" s="121"/>
      <c r="N17" s="119"/>
      <c r="O17" s="104"/>
      <c r="P17" s="27"/>
      <c r="Q17" s="25"/>
      <c r="AR17" s="28"/>
      <c r="AS17" s="29"/>
      <c r="AT17" s="28"/>
      <c r="AU17" s="28"/>
      <c r="AV17" s="29"/>
      <c r="AW17" s="28"/>
      <c r="AX17" s="29"/>
      <c r="AY17" s="14"/>
      <c r="BB17" s="39"/>
      <c r="BC17" s="31"/>
      <c r="BD17" s="52"/>
    </row>
    <row r="18" spans="1:56" ht="18.75" customHeight="1" x14ac:dyDescent="0.25">
      <c r="A18" s="144" t="s">
        <v>14</v>
      </c>
      <c r="B18" s="145"/>
      <c r="C18" s="145"/>
      <c r="D18" s="189"/>
      <c r="E18" s="189"/>
      <c r="F18" s="189"/>
      <c r="G18" s="190"/>
      <c r="H18" s="181" t="s">
        <v>75</v>
      </c>
      <c r="I18" s="181"/>
      <c r="J18" s="181"/>
      <c r="K18" s="105"/>
      <c r="L18" s="128" t="s">
        <v>58</v>
      </c>
      <c r="M18" s="121"/>
      <c r="N18" s="117"/>
      <c r="O18" s="27"/>
      <c r="P18" s="27"/>
      <c r="Q18" s="25"/>
      <c r="R18" s="26"/>
      <c r="AR18" s="28"/>
      <c r="AS18" s="29"/>
      <c r="AT18" s="28"/>
      <c r="AU18" s="28"/>
      <c r="AV18" s="29"/>
      <c r="AW18" s="28"/>
      <c r="AX18" s="29"/>
      <c r="AY18" s="14"/>
      <c r="BB18" s="39"/>
      <c r="BC18" s="40"/>
      <c r="BD18" s="52"/>
    </row>
    <row r="19" spans="1:56" ht="18.75" customHeight="1" thickBot="1" x14ac:dyDescent="0.3">
      <c r="A19" s="144" t="s">
        <v>70</v>
      </c>
      <c r="B19" s="145"/>
      <c r="C19" s="145"/>
      <c r="D19" s="189"/>
      <c r="E19" s="189"/>
      <c r="F19" s="189"/>
      <c r="G19" s="190"/>
      <c r="H19" s="244" t="s">
        <v>30</v>
      </c>
      <c r="I19" s="245"/>
      <c r="J19" s="245"/>
      <c r="K19" s="138"/>
      <c r="L19" s="138"/>
      <c r="M19" s="237"/>
      <c r="N19" s="117"/>
      <c r="O19" s="17"/>
      <c r="P19" s="17"/>
      <c r="Q19" s="18"/>
      <c r="R19" s="18"/>
      <c r="AR19" s="28"/>
      <c r="AS19" s="29"/>
      <c r="AT19" s="28"/>
      <c r="AU19" s="28"/>
      <c r="AV19" s="29"/>
      <c r="AW19" s="28"/>
      <c r="AX19" s="29"/>
      <c r="AY19" s="28"/>
      <c r="BC19" s="40"/>
      <c r="BD19" s="41"/>
    </row>
    <row r="20" spans="1:56" ht="21" customHeight="1" thickBot="1" x14ac:dyDescent="0.3">
      <c r="A20" s="182" t="s">
        <v>17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4"/>
      <c r="N20" s="117"/>
      <c r="AR20" s="28"/>
      <c r="AS20" s="29"/>
      <c r="AT20" s="28"/>
      <c r="AU20" s="29"/>
      <c r="AV20" s="29"/>
      <c r="AW20" s="28"/>
      <c r="AX20" s="29"/>
      <c r="AY20" s="28"/>
      <c r="BA20" s="27"/>
      <c r="BC20" s="40"/>
      <c r="BD20" s="52"/>
    </row>
    <row r="21" spans="1:56" ht="18" customHeight="1" thickBot="1" x14ac:dyDescent="0.3">
      <c r="A21" s="233" t="s">
        <v>69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5"/>
      <c r="N21" s="117"/>
      <c r="AR21" s="28"/>
      <c r="AS21" s="29"/>
      <c r="AT21" s="28"/>
      <c r="AU21" s="29"/>
      <c r="AV21" s="29"/>
      <c r="AW21" s="28"/>
      <c r="AX21" s="29"/>
      <c r="AY21" s="28"/>
      <c r="BA21" s="27"/>
      <c r="BC21" s="40"/>
      <c r="BD21" s="52"/>
    </row>
    <row r="22" spans="1:56" ht="21.75" customHeight="1" x14ac:dyDescent="0.25">
      <c r="A22" s="246" t="s">
        <v>43</v>
      </c>
      <c r="B22" s="136" t="s">
        <v>18</v>
      </c>
      <c r="C22" s="136" t="s">
        <v>35</v>
      </c>
      <c r="D22" s="137" t="s">
        <v>3</v>
      </c>
      <c r="E22" s="137" t="s">
        <v>19</v>
      </c>
      <c r="F22" s="137" t="s">
        <v>71</v>
      </c>
      <c r="G22" s="230" t="s">
        <v>20</v>
      </c>
      <c r="H22" s="135" t="s">
        <v>22</v>
      </c>
      <c r="I22" s="135" t="s">
        <v>202</v>
      </c>
      <c r="J22" s="135" t="s">
        <v>4</v>
      </c>
      <c r="K22" s="135" t="s">
        <v>203</v>
      </c>
      <c r="L22" s="135" t="s">
        <v>72</v>
      </c>
      <c r="M22" s="232" t="s">
        <v>68</v>
      </c>
      <c r="N22" s="117"/>
      <c r="AR22" s="28"/>
      <c r="AS22" s="29"/>
      <c r="AT22" s="28"/>
      <c r="AU22" s="29"/>
      <c r="AV22" s="29"/>
      <c r="AW22" s="28"/>
      <c r="AX22" s="29"/>
      <c r="AY22" s="28"/>
      <c r="BA22" s="24"/>
      <c r="BC22" s="40"/>
      <c r="BD22" s="52"/>
    </row>
    <row r="23" spans="1:56" ht="22.5" customHeight="1" thickBot="1" x14ac:dyDescent="0.25">
      <c r="A23" s="246"/>
      <c r="B23" s="136"/>
      <c r="C23" s="136"/>
      <c r="D23" s="137"/>
      <c r="E23" s="137"/>
      <c r="F23" s="137"/>
      <c r="G23" s="231"/>
      <c r="H23" s="135"/>
      <c r="I23" s="135"/>
      <c r="J23" s="135"/>
      <c r="K23" s="135"/>
      <c r="L23" s="135"/>
      <c r="M23" s="232"/>
      <c r="N23" s="117"/>
      <c r="AR23" s="28"/>
      <c r="AS23" s="29"/>
      <c r="AT23" s="28"/>
      <c r="AU23" s="32"/>
      <c r="AV23" s="29"/>
      <c r="AW23" s="28"/>
      <c r="AX23" s="29"/>
      <c r="AY23" s="28"/>
    </row>
    <row r="24" spans="1:56" ht="18" customHeight="1" x14ac:dyDescent="0.2">
      <c r="A24" s="100">
        <v>1</v>
      </c>
      <c r="B24" s="122"/>
      <c r="C24" s="49"/>
      <c r="D24" s="50"/>
      <c r="E24" s="49"/>
      <c r="F24" s="124"/>
      <c r="G24" s="47"/>
      <c r="H24" s="47"/>
      <c r="I24" s="125" t="str">
        <f>IF(OR(ISBLANK($G24),$G24="",ISBLANK($H24),$H24=""),"",ROUND((IF(COUNTIF($G$22,"Sample Width (in)")&gt;0,($G24*$H24),(PI()*$G24*$G24/4))),2))</f>
        <v/>
      </c>
      <c r="J24" s="49"/>
      <c r="K24" s="51" t="str">
        <f t="shared" ref="K24:K30" si="0">IF(ISBLANK($J24)=TRUE,"",IF(ISBLANK($I24)=TRUE,"",(ROUND(((J24/I24)/100),1))*100))</f>
        <v/>
      </c>
      <c r="L24" s="46"/>
      <c r="M24" s="127"/>
      <c r="N24" s="117"/>
      <c r="AR24" s="28"/>
      <c r="AS24" s="28"/>
      <c r="AT24" s="29"/>
      <c r="AU24" s="32"/>
      <c r="AV24" s="29"/>
      <c r="AW24" s="28"/>
      <c r="AX24" s="29"/>
      <c r="AY24" s="28"/>
    </row>
    <row r="25" spans="1:56" ht="18" customHeight="1" x14ac:dyDescent="0.2">
      <c r="A25" s="100">
        <v>2</v>
      </c>
      <c r="B25" s="122"/>
      <c r="C25" s="49"/>
      <c r="D25" s="50"/>
      <c r="E25" s="49"/>
      <c r="F25" s="124"/>
      <c r="G25" s="47"/>
      <c r="H25" s="47"/>
      <c r="I25" s="125" t="str">
        <f t="shared" ref="I25:I38" si="1">IF(OR(ISBLANK($G25),$G25="",ISBLANK($H25),$H25=""),"",ROUND((IF(COUNTIF($G$22,"Sample Width (in)")&gt;0,($G25*$H25),(PI()*$G25*$G25/4))),2))</f>
        <v/>
      </c>
      <c r="J25" s="49"/>
      <c r="K25" s="51" t="str">
        <f t="shared" si="0"/>
        <v/>
      </c>
      <c r="L25" s="46"/>
      <c r="M25" s="127"/>
      <c r="N25" s="117"/>
      <c r="AR25" s="28"/>
      <c r="AS25" s="29"/>
      <c r="AT25" s="33"/>
      <c r="AU25" s="33"/>
      <c r="AV25" s="29"/>
      <c r="AW25" s="28"/>
      <c r="AX25" s="33"/>
      <c r="AY25" s="28"/>
    </row>
    <row r="26" spans="1:56" ht="18" customHeight="1" x14ac:dyDescent="0.2">
      <c r="A26" s="100">
        <v>3</v>
      </c>
      <c r="B26" s="122"/>
      <c r="C26" s="49"/>
      <c r="D26" s="50"/>
      <c r="E26" s="49"/>
      <c r="F26" s="124"/>
      <c r="G26" s="47"/>
      <c r="H26" s="47"/>
      <c r="I26" s="125" t="str">
        <f t="shared" si="1"/>
        <v/>
      </c>
      <c r="J26" s="49"/>
      <c r="K26" s="51" t="str">
        <f t="shared" si="0"/>
        <v/>
      </c>
      <c r="L26" s="46"/>
      <c r="M26" s="127"/>
      <c r="N26" s="117"/>
      <c r="AR26" s="28"/>
      <c r="AS26" s="29"/>
      <c r="AT26" s="28"/>
      <c r="AU26" s="28"/>
      <c r="AV26" s="28"/>
      <c r="AW26" s="28"/>
      <c r="AX26" s="28"/>
      <c r="AY26" s="28"/>
    </row>
    <row r="27" spans="1:56" ht="18" customHeight="1" x14ac:dyDescent="0.2">
      <c r="A27" s="100">
        <v>4</v>
      </c>
      <c r="B27" s="122"/>
      <c r="C27" s="49"/>
      <c r="D27" s="50"/>
      <c r="E27" s="49"/>
      <c r="F27" s="124"/>
      <c r="G27" s="47"/>
      <c r="H27" s="47"/>
      <c r="I27" s="125" t="str">
        <f t="shared" si="1"/>
        <v/>
      </c>
      <c r="J27" s="49"/>
      <c r="K27" s="51" t="str">
        <f t="shared" si="0"/>
        <v/>
      </c>
      <c r="L27" s="46"/>
      <c r="M27" s="127"/>
      <c r="N27" s="117"/>
      <c r="AR27" s="28"/>
      <c r="AS27" s="29"/>
      <c r="AT27" s="28"/>
      <c r="AU27" s="28"/>
      <c r="AV27" s="28"/>
      <c r="AW27" s="28"/>
      <c r="AX27" s="28"/>
      <c r="AY27" s="35"/>
    </row>
    <row r="28" spans="1:56" ht="18" customHeight="1" x14ac:dyDescent="0.2">
      <c r="A28" s="100">
        <v>5</v>
      </c>
      <c r="B28" s="122"/>
      <c r="C28" s="49"/>
      <c r="D28" s="50"/>
      <c r="E28" s="49"/>
      <c r="F28" s="124"/>
      <c r="G28" s="47"/>
      <c r="H28" s="47"/>
      <c r="I28" s="125" t="str">
        <f t="shared" si="1"/>
        <v/>
      </c>
      <c r="J28" s="49"/>
      <c r="K28" s="51" t="str">
        <f t="shared" si="0"/>
        <v/>
      </c>
      <c r="L28" s="46"/>
      <c r="M28" s="127"/>
      <c r="N28" s="117"/>
      <c r="AR28" s="13"/>
      <c r="AS28" s="34"/>
      <c r="AU28" s="5"/>
      <c r="AV28" s="20"/>
      <c r="AY28" s="28"/>
    </row>
    <row r="29" spans="1:56" ht="18" customHeight="1" x14ac:dyDescent="0.2">
      <c r="A29" s="100">
        <v>6</v>
      </c>
      <c r="B29" s="122"/>
      <c r="C29" s="49"/>
      <c r="D29" s="50"/>
      <c r="E29" s="49"/>
      <c r="F29" s="124"/>
      <c r="G29" s="47"/>
      <c r="H29" s="47"/>
      <c r="I29" s="125" t="str">
        <f t="shared" si="1"/>
        <v/>
      </c>
      <c r="J29" s="49"/>
      <c r="K29" s="51" t="str">
        <f t="shared" si="0"/>
        <v/>
      </c>
      <c r="L29" s="46"/>
      <c r="M29" s="127"/>
      <c r="N29" s="117"/>
      <c r="AR29" s="13"/>
      <c r="AS29" s="20"/>
      <c r="AU29" s="5"/>
      <c r="AV29" s="20"/>
      <c r="AY29" s="28"/>
    </row>
    <row r="30" spans="1:56" ht="18" customHeight="1" x14ac:dyDescent="0.2">
      <c r="A30" s="100">
        <v>7</v>
      </c>
      <c r="B30" s="122"/>
      <c r="C30" s="49"/>
      <c r="D30" s="50"/>
      <c r="E30" s="49"/>
      <c r="F30" s="124"/>
      <c r="G30" s="47"/>
      <c r="H30" s="47"/>
      <c r="I30" s="125" t="str">
        <f t="shared" si="1"/>
        <v/>
      </c>
      <c r="J30" s="49"/>
      <c r="K30" s="51" t="str">
        <f t="shared" si="0"/>
        <v/>
      </c>
      <c r="L30" s="46"/>
      <c r="M30" s="127"/>
      <c r="N30" s="117"/>
      <c r="AR30" s="13"/>
      <c r="AS30" s="13"/>
      <c r="AU30" s="5"/>
    </row>
    <row r="31" spans="1:56" ht="18" customHeight="1" x14ac:dyDescent="0.2">
      <c r="A31" s="100">
        <v>8</v>
      </c>
      <c r="B31" s="122"/>
      <c r="C31" s="49"/>
      <c r="D31" s="50"/>
      <c r="E31" s="49"/>
      <c r="F31" s="124"/>
      <c r="G31" s="47"/>
      <c r="H31" s="47"/>
      <c r="I31" s="125" t="str">
        <f t="shared" si="1"/>
        <v/>
      </c>
      <c r="J31" s="49"/>
      <c r="K31" s="51" t="str">
        <f t="shared" ref="K31:K38" si="2">IF(ISBLANK($J31)=TRUE,"",IF(ISBLANK($I31)=TRUE,"",(ROUND(((J31/I31)/100),1))*100))</f>
        <v/>
      </c>
      <c r="L31" s="46"/>
      <c r="M31" s="127"/>
      <c r="N31" s="117"/>
      <c r="AR31" s="13"/>
      <c r="AS31" s="13"/>
      <c r="AU31" s="5"/>
    </row>
    <row r="32" spans="1:56" ht="18" customHeight="1" x14ac:dyDescent="0.2">
      <c r="A32" s="100">
        <v>9</v>
      </c>
      <c r="B32" s="122"/>
      <c r="C32" s="49"/>
      <c r="D32" s="50"/>
      <c r="E32" s="49"/>
      <c r="F32" s="124"/>
      <c r="G32" s="47"/>
      <c r="H32" s="47"/>
      <c r="I32" s="125" t="str">
        <f t="shared" si="1"/>
        <v/>
      </c>
      <c r="J32" s="49"/>
      <c r="K32" s="51" t="str">
        <f t="shared" si="2"/>
        <v/>
      </c>
      <c r="L32" s="46"/>
      <c r="M32" s="127"/>
      <c r="N32" s="117"/>
      <c r="AR32" s="13"/>
      <c r="AS32" s="13"/>
      <c r="AU32" s="5"/>
    </row>
    <row r="33" spans="1:47" ht="18" customHeight="1" x14ac:dyDescent="0.2">
      <c r="A33" s="100">
        <v>10</v>
      </c>
      <c r="B33" s="122"/>
      <c r="C33" s="49"/>
      <c r="D33" s="50"/>
      <c r="E33" s="49"/>
      <c r="F33" s="124"/>
      <c r="G33" s="47"/>
      <c r="H33" s="47"/>
      <c r="I33" s="125" t="str">
        <f t="shared" si="1"/>
        <v/>
      </c>
      <c r="J33" s="49"/>
      <c r="K33" s="51" t="str">
        <f t="shared" si="2"/>
        <v/>
      </c>
      <c r="L33" s="46"/>
      <c r="M33" s="127"/>
      <c r="N33" s="117"/>
      <c r="AR33" s="13"/>
      <c r="AS33" s="13"/>
      <c r="AU33" s="5"/>
    </row>
    <row r="34" spans="1:47" ht="18" customHeight="1" x14ac:dyDescent="0.2">
      <c r="A34" s="100">
        <v>11</v>
      </c>
      <c r="B34" s="122"/>
      <c r="C34" s="49"/>
      <c r="D34" s="50"/>
      <c r="E34" s="49"/>
      <c r="F34" s="124"/>
      <c r="G34" s="47"/>
      <c r="H34" s="47"/>
      <c r="I34" s="125" t="str">
        <f t="shared" si="1"/>
        <v/>
      </c>
      <c r="J34" s="49"/>
      <c r="K34" s="51" t="str">
        <f t="shared" si="2"/>
        <v/>
      </c>
      <c r="L34" s="46"/>
      <c r="M34" s="127"/>
      <c r="N34" s="117"/>
      <c r="AR34" s="13"/>
      <c r="AS34" s="13"/>
      <c r="AU34" s="5"/>
    </row>
    <row r="35" spans="1:47" ht="18" customHeight="1" x14ac:dyDescent="0.2">
      <c r="A35" s="100">
        <v>12</v>
      </c>
      <c r="B35" s="122"/>
      <c r="C35" s="49"/>
      <c r="D35" s="50"/>
      <c r="E35" s="49"/>
      <c r="F35" s="124"/>
      <c r="G35" s="47"/>
      <c r="H35" s="47"/>
      <c r="I35" s="125" t="str">
        <f t="shared" si="1"/>
        <v/>
      </c>
      <c r="J35" s="49"/>
      <c r="K35" s="51" t="str">
        <f t="shared" si="2"/>
        <v/>
      </c>
      <c r="L35" s="46"/>
      <c r="M35" s="127"/>
      <c r="N35" s="117"/>
      <c r="AR35" s="13"/>
      <c r="AS35" s="13"/>
      <c r="AU35" s="5"/>
    </row>
    <row r="36" spans="1:47" ht="18" customHeight="1" x14ac:dyDescent="0.2">
      <c r="A36" s="100">
        <v>13</v>
      </c>
      <c r="B36" s="122"/>
      <c r="C36" s="49"/>
      <c r="D36" s="50"/>
      <c r="E36" s="49"/>
      <c r="F36" s="124"/>
      <c r="G36" s="47"/>
      <c r="H36" s="47"/>
      <c r="I36" s="125" t="str">
        <f t="shared" si="1"/>
        <v/>
      </c>
      <c r="J36" s="49"/>
      <c r="K36" s="51" t="str">
        <f t="shared" si="2"/>
        <v/>
      </c>
      <c r="L36" s="46"/>
      <c r="M36" s="127"/>
      <c r="N36" s="117"/>
      <c r="AR36" s="13"/>
      <c r="AS36" s="13"/>
      <c r="AU36" s="5"/>
    </row>
    <row r="37" spans="1:47" ht="18" customHeight="1" x14ac:dyDescent="0.2">
      <c r="A37" s="100">
        <v>14</v>
      </c>
      <c r="B37" s="122"/>
      <c r="C37" s="49"/>
      <c r="D37" s="50"/>
      <c r="E37" s="49"/>
      <c r="F37" s="124"/>
      <c r="G37" s="47"/>
      <c r="H37" s="47"/>
      <c r="I37" s="125" t="str">
        <f t="shared" si="1"/>
        <v/>
      </c>
      <c r="J37" s="49"/>
      <c r="K37" s="51" t="str">
        <f t="shared" si="2"/>
        <v/>
      </c>
      <c r="L37" s="46"/>
      <c r="M37" s="127"/>
      <c r="N37" s="117"/>
      <c r="AR37" s="13"/>
      <c r="AS37" s="13"/>
      <c r="AU37" s="5"/>
    </row>
    <row r="38" spans="1:47" ht="18" customHeight="1" x14ac:dyDescent="0.2">
      <c r="A38" s="106">
        <v>15</v>
      </c>
      <c r="B38" s="123"/>
      <c r="C38" s="107"/>
      <c r="D38" s="108"/>
      <c r="E38" s="107"/>
      <c r="F38" s="124"/>
      <c r="G38" s="109"/>
      <c r="H38" s="109"/>
      <c r="I38" s="126" t="str">
        <f t="shared" si="1"/>
        <v/>
      </c>
      <c r="J38" s="107"/>
      <c r="K38" s="110" t="str">
        <f t="shared" si="2"/>
        <v/>
      </c>
      <c r="L38" s="46"/>
      <c r="M38" s="127"/>
      <c r="N38" s="117"/>
      <c r="AR38" s="13"/>
      <c r="AS38" s="13"/>
      <c r="AU38" s="5"/>
    </row>
    <row r="39" spans="1:47" ht="18" customHeight="1" x14ac:dyDescent="0.25">
      <c r="A39" s="222"/>
      <c r="B39" s="223"/>
      <c r="C39" s="223"/>
      <c r="D39" s="223"/>
      <c r="E39" s="223"/>
      <c r="F39" s="223"/>
      <c r="G39" s="223"/>
      <c r="H39" s="141" t="s">
        <v>66</v>
      </c>
      <c r="I39" s="141"/>
      <c r="J39" s="141"/>
      <c r="K39" s="141"/>
      <c r="L39" s="215"/>
      <c r="M39" s="216"/>
      <c r="N39" s="117"/>
      <c r="AR39" s="13"/>
      <c r="AS39" s="13"/>
      <c r="AU39" s="5"/>
    </row>
    <row r="40" spans="1:47" ht="18" customHeight="1" x14ac:dyDescent="0.2">
      <c r="A40" s="220" t="s">
        <v>76</v>
      </c>
      <c r="B40" s="221"/>
      <c r="C40" s="221"/>
      <c r="D40" s="150"/>
      <c r="E40" s="150"/>
      <c r="F40" s="150"/>
      <c r="G40" s="150"/>
      <c r="H40" s="141" t="s">
        <v>33</v>
      </c>
      <c r="I40" s="141"/>
      <c r="J40" s="111"/>
      <c r="K40" s="120" t="s">
        <v>67</v>
      </c>
      <c r="L40" s="111"/>
      <c r="M40" s="129" t="s">
        <v>16</v>
      </c>
      <c r="N40" s="117"/>
      <c r="AR40" s="13"/>
      <c r="AS40" s="13"/>
      <c r="AU40" s="5"/>
    </row>
    <row r="41" spans="1:47" ht="18" customHeight="1" x14ac:dyDescent="0.2">
      <c r="A41" s="200" t="s">
        <v>63</v>
      </c>
      <c r="B41" s="201"/>
      <c r="C41" s="201"/>
      <c r="D41" s="219"/>
      <c r="E41" s="219"/>
      <c r="F41" s="219"/>
      <c r="G41" s="219"/>
      <c r="H41" s="214" t="s">
        <v>62</v>
      </c>
      <c r="I41" s="214"/>
      <c r="J41" s="214"/>
      <c r="K41" s="198" t="s">
        <v>136</v>
      </c>
      <c r="L41" s="198"/>
      <c r="M41" s="199"/>
      <c r="N41" s="117"/>
      <c r="AS41" s="13"/>
    </row>
    <row r="42" spans="1:47" ht="18" customHeight="1" x14ac:dyDescent="0.2">
      <c r="A42" s="202" t="s">
        <v>321</v>
      </c>
      <c r="B42" s="203"/>
      <c r="C42" s="203"/>
      <c r="D42" s="236"/>
      <c r="E42" s="236"/>
      <c r="F42" s="236"/>
      <c r="G42" s="134" t="s">
        <v>322</v>
      </c>
      <c r="H42" s="204"/>
      <c r="I42" s="204"/>
      <c r="J42" s="204"/>
      <c r="K42" s="134" t="s">
        <v>323</v>
      </c>
      <c r="L42" s="204"/>
      <c r="M42" s="205"/>
      <c r="N42" s="117"/>
      <c r="AS42" s="13"/>
    </row>
    <row r="43" spans="1:47" ht="15" customHeight="1" x14ac:dyDescent="0.2">
      <c r="A43" s="226" t="s">
        <v>61</v>
      </c>
      <c r="B43" s="227"/>
      <c r="C43" s="208"/>
      <c r="D43" s="209"/>
      <c r="E43" s="209"/>
      <c r="F43" s="209"/>
      <c r="G43" s="209"/>
      <c r="H43" s="209"/>
      <c r="I43" s="209"/>
      <c r="J43" s="209"/>
      <c r="K43" s="209"/>
      <c r="L43" s="209"/>
      <c r="M43" s="210"/>
      <c r="N43" s="117"/>
    </row>
    <row r="44" spans="1:47" ht="15" customHeight="1" thickBot="1" x14ac:dyDescent="0.25">
      <c r="A44" s="228"/>
      <c r="B44" s="229"/>
      <c r="C44" s="211"/>
      <c r="D44" s="212"/>
      <c r="E44" s="212"/>
      <c r="F44" s="212"/>
      <c r="G44" s="212"/>
      <c r="H44" s="212"/>
      <c r="I44" s="212"/>
      <c r="J44" s="212"/>
      <c r="K44" s="212"/>
      <c r="L44" s="212"/>
      <c r="M44" s="213"/>
      <c r="N44" s="117"/>
      <c r="O44" s="13"/>
      <c r="R44" s="5"/>
      <c r="S44" s="5"/>
    </row>
    <row r="45" spans="1:47" ht="15" customHeight="1" thickBot="1" x14ac:dyDescent="0.3">
      <c r="A45" s="206" t="s">
        <v>261</v>
      </c>
      <c r="B45" s="207"/>
      <c r="C45" s="217" t="str">
        <f>Data!B2 &amp; "-" &amp; Data!C2</f>
        <v>MVNQC01-140716</v>
      </c>
      <c r="D45" s="218"/>
      <c r="E45" s="224"/>
      <c r="F45" s="224"/>
      <c r="G45" s="224"/>
      <c r="H45" s="224"/>
      <c r="I45" s="224"/>
      <c r="J45" s="224"/>
      <c r="K45" s="224"/>
      <c r="L45" s="224"/>
      <c r="M45" s="225"/>
      <c r="N45" s="117"/>
      <c r="O45" s="13"/>
      <c r="P45" s="13"/>
      <c r="R45" s="5"/>
      <c r="S45" s="5"/>
    </row>
    <row r="46" spans="1:47" ht="15" customHeight="1" x14ac:dyDescent="0.2">
      <c r="B46" s="11"/>
      <c r="C46" s="11"/>
      <c r="D46" s="43"/>
      <c r="E46" s="43"/>
      <c r="F46" s="44"/>
      <c r="G46" s="44"/>
      <c r="H46" s="36"/>
      <c r="I46" s="45"/>
      <c r="J46" s="45"/>
      <c r="K46" s="45"/>
      <c r="L46" s="45"/>
      <c r="M46" s="45"/>
      <c r="N46" s="13"/>
      <c r="O46" s="13"/>
      <c r="P46" s="13"/>
      <c r="R46" s="5"/>
      <c r="S46" s="5"/>
    </row>
    <row r="47" spans="1:47" ht="15" customHeight="1" x14ac:dyDescent="0.2">
      <c r="B47" s="11"/>
      <c r="C47" s="11"/>
      <c r="D47" s="11"/>
      <c r="E47" s="11"/>
      <c r="F47" s="12"/>
      <c r="G47" s="12"/>
      <c r="H47" s="36"/>
      <c r="I47" s="36"/>
      <c r="J47" s="36"/>
      <c r="K47" s="36"/>
      <c r="L47" s="36"/>
      <c r="M47" s="36"/>
      <c r="N47" s="13"/>
    </row>
    <row r="48" spans="1:47" ht="12.75" customHeight="1" x14ac:dyDescent="0.2">
      <c r="H48" s="36"/>
      <c r="I48" s="36"/>
      <c r="J48" s="36"/>
      <c r="K48" s="36"/>
      <c r="L48" s="36"/>
      <c r="M48" s="36"/>
    </row>
    <row r="49" spans="1:14" ht="12.75" customHeight="1" x14ac:dyDescent="0.2">
      <c r="H49" s="36"/>
      <c r="I49" s="36"/>
      <c r="J49" s="36"/>
      <c r="K49" s="36"/>
      <c r="L49" s="36"/>
      <c r="M49" s="36"/>
    </row>
    <row r="50" spans="1:14" ht="12.75" customHeight="1" x14ac:dyDescent="0.2">
      <c r="H50" s="36"/>
      <c r="I50" s="36"/>
      <c r="J50" s="36"/>
      <c r="K50" s="36"/>
      <c r="L50" s="36"/>
      <c r="M50" s="36"/>
    </row>
    <row r="51" spans="1:14" s="3" customFormat="1" ht="12.75" customHeight="1" x14ac:dyDescent="0.2">
      <c r="H51" s="36"/>
      <c r="I51" s="36"/>
      <c r="J51" s="36"/>
      <c r="K51" s="36"/>
      <c r="L51" s="36"/>
      <c r="M51" s="36"/>
    </row>
    <row r="52" spans="1:14" s="3" customFormat="1" ht="12.75" customHeight="1" x14ac:dyDescent="0.2">
      <c r="H52" s="36"/>
      <c r="I52" s="36"/>
      <c r="J52" s="36"/>
      <c r="K52" s="36"/>
      <c r="L52" s="36"/>
      <c r="M52" s="36"/>
    </row>
    <row r="53" spans="1:14" s="3" customFormat="1" ht="12.75" customHeight="1" x14ac:dyDescent="0.2">
      <c r="H53" s="36"/>
      <c r="I53" s="36"/>
      <c r="J53" s="36"/>
      <c r="K53" s="36"/>
      <c r="L53" s="36"/>
      <c r="M53" s="36"/>
    </row>
    <row r="54" spans="1:14" s="3" customFormat="1" x14ac:dyDescent="0.2"/>
    <row r="55" spans="1:14" s="3" customFormat="1" x14ac:dyDescent="0.2"/>
    <row r="56" spans="1:14" s="3" customFormat="1" x14ac:dyDescent="0.2"/>
    <row r="57" spans="1:14" s="3" customFormat="1" x14ac:dyDescent="0.2"/>
    <row r="58" spans="1:14" s="3" customFormat="1" x14ac:dyDescent="0.2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s="3" customFormat="1" x14ac:dyDescent="0.2">
      <c r="A59" s="38"/>
      <c r="B59" s="15"/>
      <c r="C59" s="15"/>
      <c r="D59" s="15"/>
      <c r="E59" s="16"/>
      <c r="F59" s="16"/>
      <c r="G59" s="7"/>
      <c r="H59" s="16"/>
      <c r="I59" s="8"/>
      <c r="J59" s="15"/>
      <c r="K59" s="9"/>
      <c r="L59" s="9"/>
      <c r="M59" s="9"/>
      <c r="N59" s="37"/>
    </row>
    <row r="60" spans="1:14" s="3" customFormat="1" x14ac:dyDescent="0.2">
      <c r="A60" s="15"/>
      <c r="B60" s="15"/>
      <c r="C60" s="15"/>
      <c r="D60" s="15"/>
      <c r="E60" s="16"/>
      <c r="F60" s="16"/>
      <c r="G60" s="7"/>
      <c r="H60" s="16"/>
      <c r="I60" s="8"/>
      <c r="J60" s="15"/>
      <c r="K60" s="9"/>
      <c r="L60" s="9"/>
      <c r="M60" s="9"/>
      <c r="N60" s="37"/>
    </row>
    <row r="61" spans="1:14" s="3" customFormat="1" x14ac:dyDescent="0.2">
      <c r="A61" s="15"/>
      <c r="B61" s="15"/>
      <c r="C61" s="15"/>
      <c r="D61" s="15"/>
      <c r="E61" s="16"/>
      <c r="F61" s="16"/>
      <c r="G61" s="7"/>
      <c r="H61" s="16"/>
      <c r="I61" s="8"/>
      <c r="J61" s="15"/>
      <c r="K61" s="9"/>
      <c r="L61" s="9"/>
      <c r="M61" s="9"/>
      <c r="N61" s="37"/>
    </row>
    <row r="62" spans="1:14" s="3" customFormat="1" x14ac:dyDescent="0.2">
      <c r="A62" s="15"/>
      <c r="B62" s="15"/>
      <c r="C62" s="15"/>
      <c r="D62" s="15"/>
      <c r="E62" s="16"/>
      <c r="F62" s="16"/>
      <c r="G62" s="7"/>
      <c r="H62" s="16"/>
      <c r="I62" s="8"/>
      <c r="J62" s="15"/>
      <c r="K62" s="9"/>
      <c r="L62" s="9"/>
      <c r="M62" s="9"/>
      <c r="N62" s="37"/>
    </row>
    <row r="63" spans="1:14" s="3" customFormat="1" x14ac:dyDescent="0.2">
      <c r="A63" s="15"/>
      <c r="B63" s="15"/>
      <c r="C63" s="15"/>
      <c r="D63" s="15"/>
      <c r="E63" s="16"/>
      <c r="F63" s="16"/>
      <c r="G63" s="7"/>
      <c r="H63" s="16"/>
      <c r="I63" s="8"/>
      <c r="J63" s="15"/>
      <c r="K63" s="9"/>
      <c r="L63" s="9"/>
      <c r="M63" s="9"/>
      <c r="N63" s="37"/>
    </row>
    <row r="64" spans="1:14" s="3" customFormat="1" x14ac:dyDescent="0.2">
      <c r="A64" s="15"/>
      <c r="B64" s="15"/>
      <c r="C64" s="15"/>
      <c r="D64" s="15"/>
      <c r="E64" s="16"/>
      <c r="F64" s="16"/>
      <c r="G64" s="7"/>
      <c r="H64" s="16"/>
      <c r="I64" s="8"/>
      <c r="J64" s="15"/>
      <c r="K64" s="9"/>
      <c r="L64" s="9"/>
      <c r="M64" s="9"/>
      <c r="N64" s="37"/>
    </row>
    <row r="65" spans="1:23" s="3" customFormat="1" x14ac:dyDescent="0.2">
      <c r="A65" s="15"/>
      <c r="B65" s="15"/>
      <c r="C65" s="15"/>
      <c r="D65" s="15"/>
      <c r="E65" s="16"/>
      <c r="F65" s="16"/>
      <c r="G65" s="7"/>
      <c r="H65" s="16"/>
      <c r="I65" s="8"/>
      <c r="J65" s="15"/>
      <c r="K65" s="9"/>
      <c r="L65" s="9"/>
      <c r="M65" s="9"/>
      <c r="N65" s="37"/>
    </row>
    <row r="66" spans="1:23" s="3" customFormat="1" x14ac:dyDescent="0.2">
      <c r="A66" s="15"/>
      <c r="B66" s="15"/>
      <c r="C66" s="15"/>
      <c r="D66" s="15"/>
      <c r="E66" s="16"/>
      <c r="F66" s="16"/>
      <c r="G66" s="7"/>
      <c r="H66" s="16"/>
      <c r="I66" s="8"/>
      <c r="J66" s="15"/>
      <c r="K66" s="9"/>
      <c r="L66" s="9"/>
      <c r="M66" s="9"/>
      <c r="N66" s="37"/>
    </row>
    <row r="67" spans="1:23" s="3" customFormat="1" x14ac:dyDescent="0.2"/>
    <row r="68" spans="1:23" s="3" customFormat="1" x14ac:dyDescent="0.2"/>
    <row r="69" spans="1:23" s="3" customFormat="1" x14ac:dyDescent="0.2"/>
    <row r="70" spans="1:23" s="3" customFormat="1" x14ac:dyDescent="0.2">
      <c r="Q70" s="21"/>
      <c r="R70" s="9"/>
      <c r="S70" s="21"/>
      <c r="W70" s="22"/>
    </row>
    <row r="71" spans="1:23" s="3" customFormat="1" x14ac:dyDescent="0.2">
      <c r="Q71" s="21"/>
      <c r="R71" s="9"/>
      <c r="S71" s="21"/>
      <c r="W71" s="22"/>
    </row>
    <row r="72" spans="1:23" s="3" customFormat="1" x14ac:dyDescent="0.2">
      <c r="Q72" s="21"/>
      <c r="R72" s="9"/>
      <c r="S72" s="21"/>
      <c r="W72" s="22"/>
    </row>
    <row r="73" spans="1:23" s="3" customFormat="1" x14ac:dyDescent="0.2">
      <c r="Q73" s="21"/>
      <c r="R73" s="9"/>
      <c r="S73" s="21"/>
      <c r="W73" s="22"/>
    </row>
    <row r="74" spans="1:23" s="3" customFormat="1" x14ac:dyDescent="0.2">
      <c r="Q74" s="21"/>
      <c r="R74" s="9"/>
      <c r="S74" s="21"/>
      <c r="W74" s="22"/>
    </row>
    <row r="75" spans="1:23" s="3" customFormat="1" x14ac:dyDescent="0.2">
      <c r="Q75" s="21"/>
      <c r="R75" s="9"/>
      <c r="S75" s="21"/>
      <c r="W75" s="22"/>
    </row>
    <row r="76" spans="1:23" s="3" customFormat="1" x14ac:dyDescent="0.2">
      <c r="S76" s="21"/>
      <c r="W76" s="22"/>
    </row>
    <row r="77" spans="1:23" x14ac:dyDescent="0.2">
      <c r="S77" s="19"/>
    </row>
    <row r="151" spans="12:13" ht="14.25" x14ac:dyDescent="0.2">
      <c r="L151" s="42"/>
      <c r="M151" s="42"/>
    </row>
  </sheetData>
  <sheetProtection password="C420" sheet="1" objects="1" scenarios="1" selectLockedCells="1"/>
  <protectedRanges>
    <protectedRange sqref="O2:P3 G2:G5 O44:O46 K39 F43:F47 AR14:AS19 AS30:AS42 G41:J47 F21:H21 H22:H23 F39 AS20:AS28 AR2:AS4 O17 K40:M40 H6:J6 I15 A6 L2:L3 F2:F4 I20:J20 P19 J14 P15 M22 AR20:AR40 F9:G15 P45:P46 I2 G24:G38 I22:J38" name="Range1"/>
    <protectedRange sqref="H8:I9" name="Range1_1"/>
    <protectedRange sqref="L8:M8" name="Range1_3"/>
    <protectedRange sqref="I19" name="Range1_4"/>
    <protectedRange sqref="L9:L13 M9:M10" name="Range1_3_1"/>
  </protectedRanges>
  <mergeCells count="96">
    <mergeCell ref="K19:M19"/>
    <mergeCell ref="L13:M13"/>
    <mergeCell ref="C4:J4"/>
    <mergeCell ref="A11:C11"/>
    <mergeCell ref="D12:G12"/>
    <mergeCell ref="H19:J19"/>
    <mergeCell ref="A20:M20"/>
    <mergeCell ref="M22:M23"/>
    <mergeCell ref="A21:M21"/>
    <mergeCell ref="K22:K23"/>
    <mergeCell ref="L22:L23"/>
    <mergeCell ref="A22:A23"/>
    <mergeCell ref="I22:I23"/>
    <mergeCell ref="H22:H23"/>
    <mergeCell ref="G22:G23"/>
    <mergeCell ref="C22:C23"/>
    <mergeCell ref="F22:F23"/>
    <mergeCell ref="H39:K39"/>
    <mergeCell ref="L39:M39"/>
    <mergeCell ref="H40:I40"/>
    <mergeCell ref="C45:D45"/>
    <mergeCell ref="D41:G41"/>
    <mergeCell ref="A40:C40"/>
    <mergeCell ref="D40:G40"/>
    <mergeCell ref="A39:G39"/>
    <mergeCell ref="E45:M45"/>
    <mergeCell ref="A43:B44"/>
    <mergeCell ref="H42:J42"/>
    <mergeCell ref="D42:F42"/>
    <mergeCell ref="K41:M41"/>
    <mergeCell ref="A41:C41"/>
    <mergeCell ref="A42:C42"/>
    <mergeCell ref="L42:M42"/>
    <mergeCell ref="A45:B45"/>
    <mergeCell ref="C43:M44"/>
    <mergeCell ref="H41:J41"/>
    <mergeCell ref="A19:C19"/>
    <mergeCell ref="D17:G17"/>
    <mergeCell ref="D18:G18"/>
    <mergeCell ref="D16:G16"/>
    <mergeCell ref="A18:C18"/>
    <mergeCell ref="D19:G19"/>
    <mergeCell ref="A16:C16"/>
    <mergeCell ref="H18:J18"/>
    <mergeCell ref="A6:M6"/>
    <mergeCell ref="H17:J17"/>
    <mergeCell ref="D14:G14"/>
    <mergeCell ref="A7:C7"/>
    <mergeCell ref="H16:J16"/>
    <mergeCell ref="D15:G15"/>
    <mergeCell ref="D13:G13"/>
    <mergeCell ref="H7:M7"/>
    <mergeCell ref="D7:G7"/>
    <mergeCell ref="A17:C17"/>
    <mergeCell ref="H15:J15"/>
    <mergeCell ref="H13:I13"/>
    <mergeCell ref="A13:C13"/>
    <mergeCell ref="A8:C8"/>
    <mergeCell ref="A9:C9"/>
    <mergeCell ref="H8:I8"/>
    <mergeCell ref="D8:G8"/>
    <mergeCell ref="D9:G9"/>
    <mergeCell ref="H9:I9"/>
    <mergeCell ref="C1:M1"/>
    <mergeCell ref="A2:B2"/>
    <mergeCell ref="A3:B3"/>
    <mergeCell ref="A1:B1"/>
    <mergeCell ref="L2:M2"/>
    <mergeCell ref="L3:M3"/>
    <mergeCell ref="F2:G2"/>
    <mergeCell ref="C3:E3"/>
    <mergeCell ref="C2:E2"/>
    <mergeCell ref="H3:J3"/>
    <mergeCell ref="H2:J2"/>
    <mergeCell ref="F3:G3"/>
    <mergeCell ref="A4:B4"/>
    <mergeCell ref="L5:M5"/>
    <mergeCell ref="F5:G5"/>
    <mergeCell ref="L4:M4"/>
    <mergeCell ref="H5:J5"/>
    <mergeCell ref="J22:J23"/>
    <mergeCell ref="B22:B23"/>
    <mergeCell ref="E22:E23"/>
    <mergeCell ref="D22:D23"/>
    <mergeCell ref="C5:E5"/>
    <mergeCell ref="A5:B5"/>
    <mergeCell ref="H14:M14"/>
    <mergeCell ref="A15:C15"/>
    <mergeCell ref="A10:C10"/>
    <mergeCell ref="D10:G10"/>
    <mergeCell ref="D11:G11"/>
    <mergeCell ref="A12:C12"/>
    <mergeCell ref="A14:C14"/>
    <mergeCell ref="H10:I10"/>
    <mergeCell ref="H11:I11"/>
    <mergeCell ref="H12:I12"/>
  </mergeCells>
  <phoneticPr fontId="2" type="noConversion"/>
  <dataValidations xWindow="261" yWindow="336" count="38">
    <dataValidation type="list" allowBlank="1" showInputMessage="1" showErrorMessage="1" sqref="L151:M151" xr:uid="{00000000-0002-0000-0000-000000000000}">
      <formula1>$BD$16:$BD$21</formula1>
    </dataValidation>
    <dataValidation errorStyle="warning" allowBlank="1" showErrorMessage="1" sqref="L39:M39" xr:uid="{00000000-0002-0000-0000-000001000000}"/>
    <dataValidation allowBlank="1" showInputMessage="1" showErrorMessage="1" promptTitle="Note:" sqref="I24:I38" xr:uid="{00000000-0002-0000-0000-000002000000}"/>
    <dataValidation showInputMessage="1" promptTitle="Tested Age" prompt="Enter numbers of days elapsed since samples were cast" sqref="E24:E38" xr:uid="{00000000-0002-0000-0000-000003000000}"/>
    <dataValidation showInputMessage="1" promptTitle="Test Date" prompt="Enter date sample was tested for compressive strength" sqref="D24:D38" xr:uid="{00000000-0002-0000-0000-000004000000}"/>
    <dataValidation showInputMessage="1" promptTitle="Samples Delivered By" prompt="Enter entity whom delivered samples" sqref="D41:G41" xr:uid="{00000000-0002-0000-0000-000005000000}"/>
    <dataValidation showInputMessage="1" promptTitle="Specification" prompt="Enter specified mix design strength (i.e. Enter 28, if strength is 4000 psi @ 28 days)" sqref="L40" xr:uid="{00000000-0002-0000-0000-000006000000}"/>
    <dataValidation type="whole" showInputMessage="1" showErrorMessage="1" errorTitle="Error" error="Invalid design strength was entered" promptTitle="Specification" prompt="Enter specified mix design strength (i.e. Enter 4000, if strength is 4000 psi @ 28 days)" sqref="J40" xr:uid="{00000000-0002-0000-0000-000007000000}">
      <formula1>0</formula1>
      <formula2>45000</formula2>
    </dataValidation>
    <dataValidation type="list" showInputMessage="1" showErrorMessage="1" promptTitle="Test Result" prompt="Select a test result or info only  " sqref="K41:M41" xr:uid="{00000000-0002-0000-0000-000008000000}">
      <formula1>TEST_RESULT</formula1>
    </dataValidation>
    <dataValidation type="list" showInputMessage="1" showErrorMessage="1" promptTitle="Break Type" prompt="Select the type of break" sqref="L24:L38" xr:uid="{00000000-0002-0000-0000-000009000000}">
      <formula1>BREAK_TYPE</formula1>
    </dataValidation>
    <dataValidation type="list" showInputMessage="1" showErrorMessage="1" promptTitle="Cap Method" prompt="Select the Cap method used" sqref="F24:F38" xr:uid="{00000000-0002-0000-0000-00000A000000}">
      <formula1>CAP_METHOD</formula1>
    </dataValidation>
    <dataValidation allowBlank="1" showErrorMessage="1" sqref="Q15" xr:uid="{00000000-0002-0000-0000-00000B000000}"/>
    <dataValidation type="decimal" allowBlank="1" showInputMessage="1" showErrorMessage="1" errorTitle="Error" error="Invalid slump was entered " promptTitle="Specification" prompt="Enter specified minimum slump as determined by the specifications" sqref="L11" xr:uid="{00000000-0002-0000-0000-00000C000000}">
      <formula1>0</formula1>
      <formula2>40</formula2>
    </dataValidation>
    <dataValidation type="decimal" allowBlank="1" showInputMessage="1" showErrorMessage="1" errorTitle="Error" error="Invalid slump was entered" promptTitle="Specification" prompt="Enter specified maximum slump as determined by the specifications" sqref="M11" xr:uid="{00000000-0002-0000-0000-00000D000000}">
      <formula1>0</formula1>
      <formula2>40</formula2>
    </dataValidation>
    <dataValidation type="decimal" allowBlank="1" showInputMessage="1" showErrorMessage="1" errorTitle="Error" error="Invalid air content was entered" promptTitle="Specification" prompt="Enter specified minimum air content as determined by the specifications" sqref="L12" xr:uid="{00000000-0002-0000-0000-00000E000000}">
      <formula1>0</formula1>
      <formula2>20</formula2>
    </dataValidation>
    <dataValidation type="decimal" allowBlank="1" showInputMessage="1" showErrorMessage="1" errorTitle="Error" error="Invalid air content was entered " promptTitle="Specification" prompt="Enter specified maximum air content as determined by the specifications" sqref="M12" xr:uid="{00000000-0002-0000-0000-00000F000000}">
      <formula1>0</formula1>
      <formula2>20</formula2>
    </dataValidation>
    <dataValidation type="decimal" showInputMessage="1" showErrorMessage="1" errorTitle="Error" error="Invalid temperature was entered" promptTitle="Ambient Temperature" prompt="Enter measured temperature" sqref="K10" xr:uid="{00000000-0002-0000-0000-000010000000}">
      <formula1>0</formula1>
      <formula2>200</formula2>
    </dataValidation>
    <dataValidation allowBlank="1" showInputMessage="1" promptTitle="Slump" prompt="Enter measured slump" sqref="K11" xr:uid="{00000000-0002-0000-0000-000011000000}"/>
    <dataValidation type="decimal" allowBlank="1" showInputMessage="1" showErrorMessage="1" errorTitle="Air Content" error="Invalid air content was entered" promptTitle="Air Content" prompt="Enter air content as a number between 0 and 20" sqref="K12" xr:uid="{00000000-0002-0000-0000-000012000000}">
      <formula1>0</formula1>
      <formula2>20</formula2>
    </dataValidation>
    <dataValidation type="decimal" allowBlank="1" showInputMessage="1" showErrorMessage="1" errorTitle="Measured Concrete Unit Weight" error="Check the value entered for Concrete Unit Weight!!!" sqref="K13" xr:uid="{00000000-0002-0000-0000-000013000000}">
      <formula1>0</formula1>
      <formula2>200</formula2>
    </dataValidation>
    <dataValidation type="decimal" showInputMessage="1" showErrorMessage="1" errorTitle="Error" error="Invalid temperature was entered" promptTitle="Specification" prompt="Enter specified minimum concrete temperature as determined by the specifications" sqref="L9" xr:uid="{00000000-0002-0000-0000-000014000000}">
      <formula1>0</formula1>
      <formula2>200</formula2>
    </dataValidation>
    <dataValidation type="decimal" showInputMessage="1" showErrorMessage="1" errorTitle="Error" error="Invalid temperature was entered" promptTitle="Specification" prompt="Enter specified minimum ambient temperature as determined by the specifications" sqref="L10" xr:uid="{00000000-0002-0000-0000-000015000000}">
      <formula1>0</formula1>
      <formula2>200</formula2>
    </dataValidation>
    <dataValidation type="decimal" showInputMessage="1" showErrorMessage="1" errorTitle="Error" error="Invalid temperature was entered" promptTitle="Specification" prompt="Enter specified maximum concrete temperature as determined by the specifications" sqref="M9" xr:uid="{00000000-0002-0000-0000-000016000000}">
      <formula1>0</formula1>
      <formula2>200</formula2>
    </dataValidation>
    <dataValidation type="decimal" showInputMessage="1" showErrorMessage="1" errorTitle="Error" error="Invalid temperature was entered" promptTitle="Specification" prompt="Enter specified  maximum ambient temperature as determined by the specifications" sqref="M10" xr:uid="{00000000-0002-0000-0000-000017000000}">
      <formula1>0</formula1>
      <formula2>200</formula2>
    </dataValidation>
    <dataValidation type="list" allowBlank="1" showInputMessage="1" showErrorMessage="1" promptTitle="Placement Method" prompt="Select the placement method" sqref="D8:G8" xr:uid="{00000000-0002-0000-0000-000018000000}">
      <formula1>PLACEMENT_METHOD</formula1>
    </dataValidation>
    <dataValidation type="list" showInputMessage="1" showErrorMessage="1" promptTitle="Sample Size" prompt="Select the sample size used" sqref="D19:G19" xr:uid="{00000000-0002-0000-0000-000019000000}">
      <formula1>SAMPLE_SIZE</formula1>
    </dataValidation>
    <dataValidation type="decimal" showInputMessage="1" showErrorMessage="1" errorTitle="Error" error="Invalid temperature was entered" promptTitle="Concrete Temperature" prompt="Enter measured temperature" sqref="K9" xr:uid="{00000000-0002-0000-0000-00001A000000}">
      <formula1>0</formula1>
      <formula2>200</formula2>
    </dataValidation>
    <dataValidation type="decimal" showInputMessage="1" showErrorMessage="1" errorTitle="Error" error="Invalid concrete unit weight was entered" promptTitle="Specification" prompt="Enter specified concrete unit weight as determined by the specifications" sqref="L13:M13" xr:uid="{00000000-0002-0000-0000-00001B000000}">
      <formula1>0</formula1>
      <formula2>200</formula2>
    </dataValidation>
    <dataValidation showInputMessage="1" promptTitle="Sample Dimensions" prompt="Select whether the sample is round (diameter) or square (height) in the column header" sqref="G24:G38" xr:uid="{00000000-0002-0000-0000-00001C000000}"/>
    <dataValidation type="list" allowBlank="1" showInputMessage="1" showErrorMessage="1" promptTitle="Sample Dimension" prompt="Select the sample dimension used to calculate area" sqref="G22:G23" xr:uid="{00000000-0002-0000-0000-00001D000000}">
      <formula1>SAMPLE_DIMENSIONS</formula1>
    </dataValidation>
    <dataValidation showInputMessage="1" promptTitle="Specific Placement Location" prompt="Enter the specific placement location at the time the concrete sample was obtained" sqref="D7:G7" xr:uid="{00000000-0002-0000-0000-00001E000000}"/>
    <dataValidation showInputMessage="1" promptTitle="Feature" prompt="Enter large scale structure being constructed (ie Floodwall)" sqref="D9:G9" xr:uid="{00000000-0002-0000-0000-00001F000000}"/>
    <dataValidation type="decimal" allowBlank="1" showInputMessage="1" showErrorMessage="1" errorTitle="Error" error="Invalid coordinate format, or coordinate location was entered" promptTitle="Coordinate Format" prompt="Enter decimal degrees (ddd.ddddd)" sqref="D10:G11" xr:uid="{00000000-0002-0000-0000-000020000000}">
      <formula1>-180</formula1>
      <formula2>180</formula2>
    </dataValidation>
    <dataValidation showInputMessage="1" showErrorMessage="1" promptTitle="Batch Ticket No" prompt="Enter value reported on the Concrete Field Data form" sqref="D16:G16" xr:uid="{00000000-0002-0000-0000-000021000000}"/>
    <dataValidation type="list" showInputMessage="1" showErrorMessage="1" promptTitle="Lab Type" prompt="Select the lab's QA, QC or IND (Independent) status pertaining to this contract" sqref="H2:J2" xr:uid="{00000000-0002-0000-0000-000022000000}">
      <formula1>LAB_TYPE</formula1>
    </dataValidation>
    <dataValidation allowBlank="1" showInputMessage="1" showErrorMessage="1" promptTitle="Field Tested By" prompt="Use following name formats:_x000a_FirstName LastName _x000a_FirstName LastName Suffix_x000a_FirstInitial LastName_x000a_Separate multiple people w/ semi-colon;_x000a_FN1 LN1; FN2 LN2 " sqref="C5:E5" xr:uid="{00000000-0002-0000-0000-000023000000}"/>
    <dataValidation allowBlank="1" showInputMessage="1" showErrorMessage="1" promptTitle="Reviewed By" prompt="Use following name formats:_x000a_FirstName LastName _x000a_FirstName LastName Suffix_x000a_FirstInitial LastName_x000a_Separate multiple people w/ semi-colon;_x000a_FN1 LN1; FN2 LN2 " sqref="H5:J5" xr:uid="{00000000-0002-0000-0000-000024000000}"/>
    <dataValidation allowBlank="1" showInputMessage="1" showErrorMessage="1" promptTitle="Submitted By" prompt="Use following name formats:_x000a_FirstName LastName _x000a_FirstName LastName Suffix_x000a_FirstInitial LastName_x000a_Separate multiple people w/ semi-colon;_x000a_FN1 LN1; FN2 LN2 " sqref="L5:M5" xr:uid="{00000000-0002-0000-0000-000025000000}"/>
  </dataValidations>
  <printOptions horizontalCentered="1" verticalCentered="1" gridLines="1"/>
  <pageMargins left="0.25" right="0.25" top="0.5" bottom="0.5" header="0.15" footer="0.25"/>
  <pageSetup scale="65" orientation="landscape" blackAndWhite="1" r:id="rId1"/>
  <headerFooter>
    <oddHeader>&amp;C&amp;G</oddHeader>
    <oddFooter>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5"/>
  <sheetViews>
    <sheetView workbookViewId="0">
      <selection activeCell="C2" sqref="C2"/>
    </sheetView>
  </sheetViews>
  <sheetFormatPr defaultColWidth="9.140625" defaultRowHeight="11.25" x14ac:dyDescent="0.2"/>
  <cols>
    <col min="1" max="1" width="52.42578125" style="91" bestFit="1" customWidth="1"/>
    <col min="2" max="2" width="27.5703125" style="91" bestFit="1" customWidth="1"/>
    <col min="3" max="3" width="25.7109375" style="91" bestFit="1" customWidth="1"/>
    <col min="4" max="4" width="25.42578125" style="91" bestFit="1" customWidth="1"/>
    <col min="5" max="5" width="27.42578125" style="91" bestFit="1" customWidth="1"/>
    <col min="6" max="6" width="27.85546875" style="91" bestFit="1" customWidth="1"/>
    <col min="7" max="7" width="25.85546875" style="91" bestFit="1" customWidth="1"/>
    <col min="8" max="10" width="27.42578125" style="91" bestFit="1" customWidth="1"/>
    <col min="11" max="11" width="27.5703125" style="91" bestFit="1" customWidth="1"/>
    <col min="12" max="12" width="27.42578125" style="91" bestFit="1" customWidth="1"/>
    <col min="13" max="13" width="27" style="91" bestFit="1" customWidth="1"/>
    <col min="14" max="14" width="25.7109375" style="91" bestFit="1" customWidth="1"/>
    <col min="15" max="16" width="27.42578125" style="91" bestFit="1" customWidth="1"/>
    <col min="17" max="17" width="43.42578125" style="91" bestFit="1" customWidth="1"/>
    <col min="18" max="18" width="25.85546875" style="91" bestFit="1" customWidth="1"/>
    <col min="19" max="23" width="25.7109375" style="91" bestFit="1" customWidth="1"/>
    <col min="24" max="16384" width="9.140625" style="91"/>
  </cols>
  <sheetData>
    <row r="1" spans="1:27" x14ac:dyDescent="0.2">
      <c r="A1" s="91" t="s">
        <v>260</v>
      </c>
      <c r="B1" s="91" t="s">
        <v>36</v>
      </c>
      <c r="C1" s="91" t="s">
        <v>38</v>
      </c>
      <c r="D1" s="91" t="s">
        <v>5</v>
      </c>
      <c r="E1" s="91" t="s">
        <v>79</v>
      </c>
      <c r="F1" s="91" t="s">
        <v>206</v>
      </c>
      <c r="G1" s="91" t="s">
        <v>7</v>
      </c>
      <c r="H1" s="91" t="s">
        <v>207</v>
      </c>
      <c r="I1" s="91" t="s">
        <v>8</v>
      </c>
      <c r="J1" s="91" t="s">
        <v>208</v>
      </c>
      <c r="K1" s="91" t="s">
        <v>209</v>
      </c>
      <c r="L1" s="91" t="s">
        <v>210</v>
      </c>
      <c r="M1" s="91" t="s">
        <v>211</v>
      </c>
      <c r="N1" s="91" t="s">
        <v>212</v>
      </c>
      <c r="O1" s="91" t="s">
        <v>213</v>
      </c>
      <c r="P1" s="91" t="s">
        <v>320</v>
      </c>
      <c r="Q1" s="91" t="s">
        <v>267</v>
      </c>
      <c r="R1" s="95"/>
      <c r="S1" s="95"/>
      <c r="T1" s="95"/>
      <c r="U1" s="95"/>
      <c r="V1" s="95"/>
      <c r="W1" s="95"/>
      <c r="X1" s="95"/>
      <c r="Y1" s="95"/>
    </row>
    <row r="2" spans="1:27" x14ac:dyDescent="0.2">
      <c r="A2" s="91" t="str">
        <f>B2&amp;C2&amp;IF(OR(ISBLANK(F2),F2=""),"",F2)&amp;IF(OR(ISBLANK(G2),G2=""),"",G2)&amp;IF(OR(ISBLANK(J2),J2=""),"",J2)&amp;IF(OR(ISBLANK(E2),E2=""),"",E2)&amp;IF(OR(ISBLANK(B10),B10=""),"",B10)</f>
        <v>MVNQC01140716</v>
      </c>
      <c r="B2" s="91" t="s">
        <v>37</v>
      </c>
      <c r="C2" s="91">
        <v>140716</v>
      </c>
      <c r="D2" s="91" t="str">
        <f>IF(OR(ISBLANK(MVNQC01!C2),MVNQC01!C2=""),"",MVNQC01!C2)</f>
        <v/>
      </c>
      <c r="E2" s="91" t="str">
        <f>IF(OR(ISBLANK(MVNQC01!H2),MVNQC01!H2=""),"",MVNQC01!H2)</f>
        <v/>
      </c>
      <c r="F2" s="91" t="str">
        <f>IF(OR(ISBLANK(MVNQC01!L2),MVNQC01!L2=""),"",MVNQC01!L2)</f>
        <v/>
      </c>
      <c r="G2" s="91" t="str">
        <f>IF(OR(ISBLANK(MVNQC01!C3),MVNQC01!C3=""),"",MVNQC01!C3)</f>
        <v/>
      </c>
      <c r="H2" s="91" t="str">
        <f>IF(OR(ISBLANK(MVNQC01!H3),MVNQC01!H3=""),"",MVNQC01!H3)</f>
        <v/>
      </c>
      <c r="I2" s="91" t="str">
        <f>IF(OR(ISBLANK(MVNQC01!C4),MVNQC01!C4=""),"",MVNQC01!C4)</f>
        <v/>
      </c>
      <c r="J2" s="113" t="str">
        <f>IF(OR(ISBLANK(MVNQC01!L4),MVNQC01!L4=""),"",MVNQC01!L4)</f>
        <v/>
      </c>
      <c r="K2" s="91" t="str">
        <f>IF(OR(ISBLANK(MVNQC01!C43),MVNQC01!C43=""),"",MVNQC01!C43)</f>
        <v/>
      </c>
      <c r="L2" s="91" t="str">
        <f>IF(OR(ISBLANK(MVNQC01!M24),MVNQC01!M24=""),"",MVNQC01!M24)</f>
        <v/>
      </c>
      <c r="M2" s="91" t="str">
        <f>IF(OR(ISBLANK(MVNQC01!H5),MVNQC01!H5=""),"",MVNQC01!H5)</f>
        <v/>
      </c>
      <c r="N2" s="91" t="str">
        <f>IF(OR(ISBLANK(MVNQC01!L5),MVNQC01!L5=""),"",MVNQC01!L5)</f>
        <v/>
      </c>
      <c r="O2" s="91" t="str">
        <f>IF(OR(ISBLANK(MVNQC01!C5),MVNQC01!C5=""),"",MVNQC01!C5)</f>
        <v/>
      </c>
      <c r="P2" s="91" t="str">
        <f>IF(OR(ISBLANK(MVNQC01!L3),MVNQC01!L3=""),"",MVNQC01!L3)</f>
        <v/>
      </c>
      <c r="Q2" s="95" t="str">
        <f ca="1">MID(CELL("filename"),SEARCH("[",CELL("filename"))+1, SEARCH("]",CELL("filename"))-SEARCH("[",CELL("filename"))-1)</f>
        <v>MVNQC01 - Concrete Compression Test Data.xlsm</v>
      </c>
      <c r="R2" s="95"/>
      <c r="S2" s="95"/>
      <c r="T2" s="95"/>
      <c r="U2" s="95"/>
      <c r="V2" s="95"/>
      <c r="W2" s="95"/>
      <c r="X2" s="95"/>
      <c r="Y2" s="95"/>
    </row>
    <row r="3" spans="1:27" x14ac:dyDescent="0.2">
      <c r="A3" s="91" t="s">
        <v>260</v>
      </c>
      <c r="B3" s="91" t="s">
        <v>87</v>
      </c>
      <c r="C3" s="91" t="s">
        <v>214</v>
      </c>
      <c r="D3" s="91" t="s">
        <v>215</v>
      </c>
      <c r="E3" s="91" t="s">
        <v>216</v>
      </c>
      <c r="F3" s="91" t="s">
        <v>217</v>
      </c>
      <c r="G3" s="91" t="s">
        <v>218</v>
      </c>
      <c r="H3" s="91" t="s">
        <v>219</v>
      </c>
      <c r="I3" s="91" t="s">
        <v>220</v>
      </c>
      <c r="J3" s="91" t="s">
        <v>221</v>
      </c>
      <c r="K3" s="91" t="s">
        <v>80</v>
      </c>
      <c r="L3" s="91" t="s">
        <v>222</v>
      </c>
      <c r="M3" s="91" t="s">
        <v>223</v>
      </c>
      <c r="N3" s="91" t="s">
        <v>224</v>
      </c>
      <c r="O3" s="91" t="s">
        <v>225</v>
      </c>
      <c r="P3" s="96"/>
      <c r="Q3" s="96"/>
      <c r="R3" s="96"/>
      <c r="S3" s="96"/>
      <c r="T3" s="96"/>
      <c r="U3" s="96"/>
      <c r="V3" s="96"/>
      <c r="W3" s="96"/>
    </row>
    <row r="4" spans="1:27" x14ac:dyDescent="0.2">
      <c r="A4" s="91" t="str">
        <f>$A$2</f>
        <v>MVNQC01140716</v>
      </c>
      <c r="C4" s="91" t="str">
        <f>IF(OR(ISBLANK(MVNQC01!D9),MVNQC01!D9=""),"",MVNQC01!D9)</f>
        <v/>
      </c>
      <c r="H4" s="91" t="str">
        <f>IF(OR(ISBLANK(MVNQC01!D10),MVNQC01!D10=""),"",MVNQC01!D10)</f>
        <v/>
      </c>
      <c r="I4" s="91" t="str">
        <f>IF(OR(ISBLANK(MVNQC01!D11),MVNQC01!D11=""),"",MVNQC01!D11)</f>
        <v/>
      </c>
      <c r="J4" s="113" t="str">
        <f>IF(OR(ISBLANK(MVNQC01!L4),MVNQC01!L4=""),"",MVNQC01!L4)</f>
        <v/>
      </c>
      <c r="K4" s="91" t="str">
        <f>IF(OR(ISBLANK(MVNQC01!D8),MVNQC01!D8=""),"",MVNQC01!D8)</f>
        <v/>
      </c>
      <c r="L4" s="91" t="str">
        <f>IF(OR(ISBLANK(MVNQC01!D12),MVNQC01!D12=""),"",MVNQC01!D12)</f>
        <v/>
      </c>
      <c r="M4" s="91" t="str">
        <f>IF(OR(ISBLANK(MVNQC01!D15),MVNQC01!D15=""),"",MVNQC01!D15)</f>
        <v/>
      </c>
      <c r="N4" s="91" t="str">
        <f>IF(OR(ISBLANK(MVNQC01!D16),MVNQC01!D16=""),"",MVNQC01!D16)</f>
        <v/>
      </c>
      <c r="O4" s="91" t="str">
        <f>IF(OR(ISBLANK(MVNQC01!D7),MVNQC01!D7=""),"",MVNQC01!D7)</f>
        <v/>
      </c>
      <c r="P4" s="96"/>
      <c r="Q4" s="96"/>
      <c r="R4" s="96"/>
      <c r="S4" s="96"/>
      <c r="T4" s="96"/>
      <c r="U4" s="96"/>
      <c r="V4" s="96"/>
      <c r="W4" s="96"/>
    </row>
    <row r="5" spans="1:27" x14ac:dyDescent="0.2">
      <c r="A5" s="91" t="s">
        <v>260</v>
      </c>
      <c r="B5" s="91" t="s">
        <v>226</v>
      </c>
      <c r="C5" s="91" t="s">
        <v>331</v>
      </c>
      <c r="D5" s="91" t="s">
        <v>228</v>
      </c>
      <c r="E5" s="91" t="s">
        <v>229</v>
      </c>
      <c r="F5" s="91" t="s">
        <v>230</v>
      </c>
      <c r="G5" s="91" t="s">
        <v>231</v>
      </c>
      <c r="H5" s="91" t="s">
        <v>232</v>
      </c>
      <c r="I5" s="91" t="s">
        <v>233</v>
      </c>
      <c r="J5" s="91" t="s">
        <v>234</v>
      </c>
      <c r="K5" s="91" t="s">
        <v>235</v>
      </c>
      <c r="L5" s="91" t="s">
        <v>332</v>
      </c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</row>
    <row r="6" spans="1:27" x14ac:dyDescent="0.2">
      <c r="A6" s="91" t="str">
        <f>$A$2</f>
        <v>MVNQC01140716</v>
      </c>
      <c r="B6" s="92" t="str">
        <f>IF(OR(ISBLANK(MVNQC01!J40),MVNQC01!J40=""),"",MVNQC01!J40)</f>
        <v/>
      </c>
      <c r="C6" s="92" t="str">
        <f>IF(OR(ISBLANK(MVNQC01!L40),MVNQC01!L40=""),"",MVNQC01!L40)</f>
        <v/>
      </c>
      <c r="D6" s="92" t="str">
        <f>IF(OR(ISBLANK(MVNQC01!L9),MVNQC01!L9=""),"",MVNQC01!L9)</f>
        <v/>
      </c>
      <c r="E6" s="92" t="str">
        <f>IF(OR(ISBLANK(MVNQC01!M9),MVNQC01!M9=""),"",MVNQC01!M9)</f>
        <v/>
      </c>
      <c r="F6" s="92" t="str">
        <f>IF(OR(ISBLANK(MVNQC01!L10),MVNQC01!L10=""),"",MVNQC01!L10)</f>
        <v/>
      </c>
      <c r="G6" s="92" t="str">
        <f>IF(OR(ISBLANK(MVNQC01!M10),MVNQC01!M10=""),"",MVNQC01!M10)</f>
        <v/>
      </c>
      <c r="H6" s="93" t="str">
        <f>IF(OR(ISBLANK(MVNQC01!L11),MVNQC01!L11=""),"",MVNQC01!L11)</f>
        <v/>
      </c>
      <c r="I6" s="93" t="str">
        <f>IF(OR(ISBLANK(MVNQC01!M11),MVNQC01!M11=""),"",MVNQC01!M11)</f>
        <v/>
      </c>
      <c r="J6" s="93" t="str">
        <f>IF(OR(ISBLANK(MVNQC01!L12),MVNQC01!L12=""),"",MVNQC01!L12)</f>
        <v/>
      </c>
      <c r="K6" s="93" t="str">
        <f>IF(OR(ISBLANK(MVNQC01!M12),MVNQC01!M12=""),"",MVNQC01!M12)</f>
        <v/>
      </c>
      <c r="L6" s="93" t="str">
        <f>IF(OR(ISBLANK(MVNQC01!L13),MVNQC01!L13=""),"",MVNQC01!L13)</f>
        <v/>
      </c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</row>
    <row r="7" spans="1:27" x14ac:dyDescent="0.2">
      <c r="A7" s="91" t="s">
        <v>260</v>
      </c>
      <c r="B7" s="91" t="s">
        <v>236</v>
      </c>
      <c r="C7" s="91" t="s">
        <v>237</v>
      </c>
      <c r="D7" s="91" t="s">
        <v>330</v>
      </c>
      <c r="E7" s="91" t="s">
        <v>238</v>
      </c>
      <c r="F7" s="91" t="s">
        <v>239</v>
      </c>
      <c r="G7" s="91" t="s">
        <v>10</v>
      </c>
      <c r="H7" s="91" t="s">
        <v>9</v>
      </c>
      <c r="I7" s="91" t="s">
        <v>25</v>
      </c>
      <c r="J7" s="91" t="s">
        <v>240</v>
      </c>
      <c r="K7" s="91" t="s">
        <v>241</v>
      </c>
      <c r="L7" s="91" t="s">
        <v>242</v>
      </c>
      <c r="M7" s="91" t="s">
        <v>243</v>
      </c>
      <c r="N7" s="91" t="s">
        <v>244</v>
      </c>
      <c r="O7" s="91" t="s">
        <v>245</v>
      </c>
      <c r="P7" s="91" t="s">
        <v>246</v>
      </c>
      <c r="Q7" s="91" t="s">
        <v>247</v>
      </c>
      <c r="R7" s="91" t="s">
        <v>248</v>
      </c>
      <c r="S7" s="91" t="s">
        <v>249</v>
      </c>
      <c r="T7" s="91" t="s">
        <v>95</v>
      </c>
      <c r="U7" s="91" t="s">
        <v>250</v>
      </c>
      <c r="V7" s="91" t="s">
        <v>251</v>
      </c>
      <c r="W7" s="91" t="s">
        <v>324</v>
      </c>
      <c r="X7" s="91" t="s">
        <v>325</v>
      </c>
      <c r="Y7" s="91" t="s">
        <v>326</v>
      </c>
      <c r="Z7" s="91" t="s">
        <v>252</v>
      </c>
      <c r="AA7" s="96"/>
    </row>
    <row r="8" spans="1:27" x14ac:dyDescent="0.2">
      <c r="A8" s="91" t="str">
        <f>$A$2</f>
        <v>MVNQC01140716</v>
      </c>
      <c r="B8" s="113" t="str">
        <f>IF(OR(ISBLANK(MVNQC01!D40),MVNQC01!D40=""),"",MVNQC01!D40)</f>
        <v/>
      </c>
      <c r="C8" s="91" t="str">
        <f>IF(OR(ISBLANK(MVNQC01!D41),MVNQC01!D41=""),"",MVNQC01!D41)</f>
        <v/>
      </c>
      <c r="D8" s="91" t="str">
        <f>IF(OR(ISBLANK(MVNQC01!L39),MVNQC01!L39=""),"",MVNQC01!L39)</f>
        <v/>
      </c>
      <c r="E8" s="91" t="str">
        <f>IF(OR(ISBLANK(MVNQC01!K9),MVNQC01!K9=""),"",MVNQC01!K9)</f>
        <v/>
      </c>
      <c r="F8" s="91" t="str">
        <f>IF(OR(ISBLANK(MVNQC01!K10),MVNQC01!K10=""),"",MVNQC01!K10)</f>
        <v/>
      </c>
      <c r="G8" s="94" t="str">
        <f>IF(OR(ISBLANK(MVNQC01!K11),MVNQC01!K11=""),"",MVNQC01!K11)</f>
        <v/>
      </c>
      <c r="H8" s="91" t="str">
        <f>IF(OR(ISBLANK(MVNQC01!K12),MVNQC01!K12=""),"",MVNQC01!K12)</f>
        <v/>
      </c>
      <c r="I8" s="93" t="str">
        <f>IF(OR(ISBLANK(MVNQC01!K13),MVNQC01!K13=""),"",MVNQC01!K13)</f>
        <v/>
      </c>
      <c r="J8" s="91" t="str">
        <f>IF(OR(ISBLANK(MVNQC01!M18),MVNQC01!M18=""),"",MVNQC01!M18)</f>
        <v/>
      </c>
      <c r="K8" s="93" t="str">
        <f>IF(OR(ISBLANK(MVNQC01!K15),MVNQC01!K15=""),"",MVNQC01!K15)</f>
        <v/>
      </c>
      <c r="L8" s="93" t="str">
        <f>IF(OR(ISBLANK(MVNQC01!K16),MVNQC01!K16=""),"",MVNQC01!K16)</f>
        <v/>
      </c>
      <c r="M8" s="93" t="str">
        <f>IF(OR(ISBLANK(MVNQC01!K17),MVNQC01!K17=""),"",MVNQC01!K17)</f>
        <v/>
      </c>
      <c r="N8" s="93" t="str">
        <f>IF(OR(ISBLANK(MVNQC01!K18),MVNQC01!K18=""),"",MVNQC01!K18)</f>
        <v/>
      </c>
      <c r="O8" s="93" t="str">
        <f>IF(OR(ISBLANK(MVNQC01!K19),MVNQC01!K19=""),"",MVNQC01!K19)</f>
        <v/>
      </c>
      <c r="P8" s="91" t="str">
        <f>IF(OR(ISBLANK(MVNQC01!M15),MVNQC01!M15=""),"",MVNQC01!M15)</f>
        <v/>
      </c>
      <c r="Q8" s="91" t="str">
        <f>IF(OR(ISBLANK(MVNQC01!M16),MVNQC01!M16=""),"",MVNQC01!M16)</f>
        <v/>
      </c>
      <c r="R8" s="91" t="str">
        <f>IF(OR(ISBLANK(MVNQC01!M17),MVNQC01!M17=""),"",MVNQC01!M17)</f>
        <v/>
      </c>
      <c r="S8" s="91" t="str">
        <f>IF(OR(ISBLANK(MVNQC01!D17),MVNQC01!D17=""),"",MVNQC01!D17)</f>
        <v/>
      </c>
      <c r="T8" s="91" t="str">
        <f>IF(OR(ISBLANK(MVNQC01!D19),MVNQC01!D19=""),"",MVNQC01!D19)</f>
        <v/>
      </c>
      <c r="U8" s="91" t="str">
        <f>IF(OR(ISBLANK(MVNQC01!D18),MVNQC01!D18=""),"",MVNQC01!D18)</f>
        <v/>
      </c>
      <c r="V8" s="132" t="str">
        <f>IF(OR(ISBLANK(MVNQC01!D13),MVNQC01!D13=""),"",MVNQC01!D13)</f>
        <v/>
      </c>
      <c r="W8" s="132" t="str">
        <f>IF(OR(ISBLANK(MVNQC01!D42),MVNQC01!D42=""),"",MVNQC01!D42)</f>
        <v/>
      </c>
      <c r="X8" s="132" t="str">
        <f>IF(OR(ISBLANK(MVNQC01!H42),MVNQC01!H42=""),"",MVNQC01!H42)</f>
        <v/>
      </c>
      <c r="Y8" s="132" t="str">
        <f>IF(OR(ISBLANK(MVNQC01!L42),MVNQC01!L42=""),"",MVNQC01!L42)</f>
        <v/>
      </c>
      <c r="Z8" s="132" t="str">
        <f>IF(OR(ISBLANK(MVNQC01!D14),MVNQC01!D14=""),"",MVNQC01!D14)</f>
        <v/>
      </c>
      <c r="AA8" s="96"/>
    </row>
    <row r="9" spans="1:27" x14ac:dyDescent="0.2">
      <c r="A9" s="91" t="s">
        <v>260</v>
      </c>
      <c r="B9" s="97" t="s">
        <v>6</v>
      </c>
      <c r="C9" s="97" t="s">
        <v>253</v>
      </c>
      <c r="D9" s="97" t="s">
        <v>254</v>
      </c>
      <c r="E9" s="97" t="s">
        <v>255</v>
      </c>
      <c r="F9" s="97" t="s">
        <v>88</v>
      </c>
      <c r="G9" s="97" t="s">
        <v>24</v>
      </c>
      <c r="H9" s="97" t="s">
        <v>227</v>
      </c>
      <c r="I9" s="97" t="s">
        <v>256</v>
      </c>
      <c r="J9" s="97" t="s">
        <v>94</v>
      </c>
      <c r="K9" s="97" t="s">
        <v>96</v>
      </c>
      <c r="L9" s="97" t="s">
        <v>257</v>
      </c>
      <c r="M9" s="97" t="s">
        <v>258</v>
      </c>
      <c r="N9" s="97" t="s">
        <v>259</v>
      </c>
      <c r="O9" s="97" t="s">
        <v>11</v>
      </c>
      <c r="P9" s="97" t="s">
        <v>97</v>
      </c>
      <c r="Q9" s="97" t="s">
        <v>210</v>
      </c>
      <c r="R9" s="96"/>
      <c r="S9" s="96"/>
      <c r="T9" s="96"/>
      <c r="U9" s="96"/>
      <c r="V9" s="133"/>
      <c r="W9" s="133"/>
      <c r="X9" s="96"/>
    </row>
    <row r="10" spans="1:27" x14ac:dyDescent="0.2">
      <c r="A10" s="97" t="str">
        <f>IF(OR(ISBLANK($G10),$G10="",ISBLANK(N10),N10&lt;=0),"",$A$2)</f>
        <v/>
      </c>
      <c r="B10" s="97" t="str">
        <f>IF(OR(ISBLANK($G10),$G10="",ISBLANK(N10),N10&lt;=0),"",MVNQC01!A24)</f>
        <v/>
      </c>
      <c r="C10" s="97"/>
      <c r="D10" s="97"/>
      <c r="E10" s="101" t="str">
        <f>IF(OR(ISBLANK($G10),$G10="",ISBLANK(N10),N10&lt;=0),"",MVNQC01!D24)</f>
        <v/>
      </c>
      <c r="F10" s="97" t="str">
        <f>IF(OR(ISBLANK($G10),$G10="",ISBLANK(N10),N10&lt;=0),"",MVNQC01!K$41)</f>
        <v/>
      </c>
      <c r="G10" s="97" t="str">
        <f>IF(OR(ISBLANK(MVNQC01!B24),MVNQC01!B24=""),"",MVNQC01!B24)</f>
        <v/>
      </c>
      <c r="H10" s="97" t="str">
        <f>IF(OR(ISBLANK($G10),$G10="",ISBLANK(N10),N10&lt;=0),"",MVNQC01!C24)</f>
        <v/>
      </c>
      <c r="I10" s="97" t="str">
        <f>IF(OR(ISBLANK($G10),$G10="",ISBLANK(N10),N10&lt;=0),"",MVNQC01!E24)</f>
        <v/>
      </c>
      <c r="J10" s="97" t="str">
        <f>IF(OR(ISBLANK($G10),$G10="",ISBLANK(N10),N10&lt;=0),"",MVNQC01!F24)</f>
        <v/>
      </c>
      <c r="K10" s="97" t="str">
        <f>IF(OR(ISBLANK($G10),$G10="",ISBLANK(N10),N10&lt;=0),"",MVNQC01!G24)</f>
        <v/>
      </c>
      <c r="L10" s="97" t="str">
        <f>IF(OR(ISBLANK($G10),$G10="",ISBLANK(N10),N10&lt;=0),"",MVNQC01!H24)</f>
        <v/>
      </c>
      <c r="M10" s="97" t="str">
        <f>IF(OR(ISBLANK($G10),$G10="",ISBLANK(N10),N10&lt;=0),"",MVNQC01!I24)</f>
        <v/>
      </c>
      <c r="N10" s="97" t="str">
        <f>IF(OR(ISBLANK($G10),$G10=""),"",MVNQC01!J24)</f>
        <v/>
      </c>
      <c r="O10" s="97" t="str">
        <f>IF(OR(ISBLANK($G10),$G10="",ISBLANK(N10),N10&lt;=0),"",MVNQC01!K24)</f>
        <v/>
      </c>
      <c r="P10" s="97" t="str">
        <f>IF(OR(ISBLANK($G10),$G10="",ISBLANK(N10),N10&lt;=0),"",MVNQC01!L24)</f>
        <v/>
      </c>
      <c r="Q10" s="97" t="str">
        <f>IF(OR(ISBLANK($G10),$G10="",ISBLANK(N10),N10&lt;=0),"",MVNQC01!M24)</f>
        <v/>
      </c>
      <c r="R10" s="96"/>
      <c r="S10" s="96"/>
      <c r="T10" s="96"/>
      <c r="U10" s="96"/>
      <c r="V10" s="133"/>
      <c r="W10" s="133"/>
      <c r="X10" s="96"/>
    </row>
    <row r="11" spans="1:27" x14ac:dyDescent="0.2">
      <c r="A11" s="97" t="str">
        <f t="shared" ref="A11:A24" si="0">IF(OR(ISBLANK($G11),$G11="",ISBLANK(N11),N11&lt;=0),"",$A$2)</f>
        <v/>
      </c>
      <c r="B11" s="97" t="str">
        <f>IF(OR(ISBLANK($G11),$G11="",ISBLANK(N11),N11&lt;=0),"",MVNQC01!A25)</f>
        <v/>
      </c>
      <c r="C11" s="97"/>
      <c r="D11" s="97"/>
      <c r="E11" s="101" t="str">
        <f>IF(OR(ISBLANK($G11),$G11="",ISBLANK(N11),N11&lt;=0),"",MVNQC01!D25)</f>
        <v/>
      </c>
      <c r="F11" s="97" t="str">
        <f>IF(OR(ISBLANK($G11),$G11="",ISBLANK(N11),N11&lt;=0),"",MVNQC01!K$41)</f>
        <v/>
      </c>
      <c r="G11" s="97" t="str">
        <f>IF(OR(ISBLANK(MVNQC01!B25),MVNQC01!B25=""),"",MVNQC01!B25)</f>
        <v/>
      </c>
      <c r="H11" s="97" t="str">
        <f>IF(OR(ISBLANK($G11),$G11="",ISBLANK(N11),N11&lt;=0),"",MVNQC01!C25)</f>
        <v/>
      </c>
      <c r="I11" s="97" t="str">
        <f>IF(OR(ISBLANK($G11),$G11="",ISBLANK(N11),N11&lt;=0),"",MVNQC01!E25)</f>
        <v/>
      </c>
      <c r="J11" s="97" t="str">
        <f>IF(OR(ISBLANK($G11),$G11="",ISBLANK(N11),N11&lt;=0),"",MVNQC01!F25)</f>
        <v/>
      </c>
      <c r="K11" s="97" t="str">
        <f>IF(OR(ISBLANK($G11),$G11="",ISBLANK(N11),N11&lt;=0),"",MVNQC01!G25)</f>
        <v/>
      </c>
      <c r="L11" s="97" t="str">
        <f>IF(OR(ISBLANK($G11),$G11="",ISBLANK(N11),N11&lt;=0),"",MVNQC01!H25)</f>
        <v/>
      </c>
      <c r="M11" s="97" t="str">
        <f>IF(OR(ISBLANK($G11),$G11="",ISBLANK(N11),N11&lt;=0),"",MVNQC01!I25)</f>
        <v/>
      </c>
      <c r="N11" s="97" t="str">
        <f>IF(OR(ISBLANK($G11),$G11=""),"",MVNQC01!J25)</f>
        <v/>
      </c>
      <c r="O11" s="97" t="str">
        <f>IF(OR(ISBLANK($G11),$G11="",ISBLANK(N11),N11&lt;=0),"",MVNQC01!K25)</f>
        <v/>
      </c>
      <c r="P11" s="97" t="str">
        <f>IF(OR(ISBLANK($G11),$G11="",ISBLANK(N11),N11&lt;=0),"",MVNQC01!L25)</f>
        <v/>
      </c>
      <c r="Q11" s="97" t="str">
        <f>IF(OR(ISBLANK($G11),$G11="",ISBLANK(N11),N11&lt;=0),"",MVNQC01!M25)</f>
        <v/>
      </c>
      <c r="R11" s="96"/>
      <c r="S11" s="96"/>
      <c r="T11" s="96"/>
      <c r="U11" s="96"/>
      <c r="V11" s="133"/>
      <c r="W11" s="133"/>
      <c r="X11" s="96"/>
    </row>
    <row r="12" spans="1:27" x14ac:dyDescent="0.2">
      <c r="A12" s="97" t="str">
        <f t="shared" si="0"/>
        <v/>
      </c>
      <c r="B12" s="97" t="str">
        <f>IF(OR(ISBLANK($G12),$G12="",ISBLANK(N12),N12&lt;=0),"",MVNQC01!A26)</f>
        <v/>
      </c>
      <c r="C12" s="97"/>
      <c r="D12" s="97"/>
      <c r="E12" s="101" t="str">
        <f>IF(OR(ISBLANK($G12),$G12="",ISBLANK(N12),N12&lt;=0),"",MVNQC01!D26)</f>
        <v/>
      </c>
      <c r="F12" s="97" t="str">
        <f>IF(OR(ISBLANK($G12),$G12="",ISBLANK(N12),N12&lt;=0),"",MVNQC01!K$41)</f>
        <v/>
      </c>
      <c r="G12" s="97" t="str">
        <f>IF(OR(ISBLANK(MVNQC01!B26),MVNQC01!B26=""),"",MVNQC01!B26)</f>
        <v/>
      </c>
      <c r="H12" s="97" t="str">
        <f>IF(OR(ISBLANK($G12),$G12="",ISBLANK(N12),N12&lt;=0),"",MVNQC01!C26)</f>
        <v/>
      </c>
      <c r="I12" s="97" t="str">
        <f>IF(OR(ISBLANK($G12),$G12="",ISBLANK(N12),N12&lt;=0),"",MVNQC01!E26)</f>
        <v/>
      </c>
      <c r="J12" s="97" t="str">
        <f>IF(OR(ISBLANK($G12),$G12="",ISBLANK(N12),N12&lt;=0),"",MVNQC01!F26)</f>
        <v/>
      </c>
      <c r="K12" s="97" t="str">
        <f>IF(OR(ISBLANK($G12),$G12="",ISBLANK(N12),N12&lt;=0),"",MVNQC01!G26)</f>
        <v/>
      </c>
      <c r="L12" s="97" t="str">
        <f>IF(OR(ISBLANK($G12),$G12="",ISBLANK(N12),N12&lt;=0),"",MVNQC01!H26)</f>
        <v/>
      </c>
      <c r="M12" s="97" t="str">
        <f>IF(OR(ISBLANK($G12),$G12="",ISBLANK(N12),N12&lt;=0),"",MVNQC01!I26)</f>
        <v/>
      </c>
      <c r="N12" s="97" t="str">
        <f>IF(OR(ISBLANK($G12),$G12=""),"",MVNQC01!J26)</f>
        <v/>
      </c>
      <c r="O12" s="97" t="str">
        <f>IF(OR(ISBLANK($G12),$G12="",ISBLANK(N12),N12&lt;=0),"",MVNQC01!K26)</f>
        <v/>
      </c>
      <c r="P12" s="97" t="str">
        <f>IF(OR(ISBLANK($G12),$G12="",ISBLANK(N12),N12&lt;=0),"",MVNQC01!L26)</f>
        <v/>
      </c>
      <c r="Q12" s="97" t="str">
        <f>IF(OR(ISBLANK($G12),$G12="",ISBLANK(N12),N12&lt;=0),"",MVNQC01!M26)</f>
        <v/>
      </c>
      <c r="R12" s="96"/>
      <c r="S12" s="96"/>
      <c r="T12" s="96"/>
      <c r="U12" s="96"/>
      <c r="V12" s="133"/>
      <c r="W12" s="133"/>
      <c r="X12" s="96"/>
    </row>
    <row r="13" spans="1:27" x14ac:dyDescent="0.2">
      <c r="A13" s="97" t="str">
        <f t="shared" si="0"/>
        <v/>
      </c>
      <c r="B13" s="97" t="str">
        <f>IF(OR(ISBLANK($G13),$G13="",ISBLANK(N13),N13&lt;=0),"",MVNQC01!A27)</f>
        <v/>
      </c>
      <c r="C13" s="97"/>
      <c r="D13" s="97"/>
      <c r="E13" s="101" t="str">
        <f>IF(OR(ISBLANK($G13),$G13="",ISBLANK(N13),N13&lt;=0),"",MVNQC01!D27)</f>
        <v/>
      </c>
      <c r="F13" s="97" t="str">
        <f>IF(OR(ISBLANK($G13),$G13="",ISBLANK(N13),N13&lt;=0),"",MVNQC01!K$41)</f>
        <v/>
      </c>
      <c r="G13" s="97" t="str">
        <f>IF(OR(ISBLANK(MVNQC01!B27),MVNQC01!B27=""),"",MVNQC01!B27)</f>
        <v/>
      </c>
      <c r="H13" s="97" t="str">
        <f>IF(OR(ISBLANK($G13),$G13="",ISBLANK(N13),N13&lt;=0),"",MVNQC01!C27)</f>
        <v/>
      </c>
      <c r="I13" s="97" t="str">
        <f>IF(OR(ISBLANK($G13),$G13="",ISBLANK(N13),N13&lt;=0),"",MVNQC01!E27)</f>
        <v/>
      </c>
      <c r="J13" s="97" t="str">
        <f>IF(OR(ISBLANK($G13),$G13="",ISBLANK(N13),N13&lt;=0),"",MVNQC01!F27)</f>
        <v/>
      </c>
      <c r="K13" s="97" t="str">
        <f>IF(OR(ISBLANK($G13),$G13="",ISBLANK(N13),N13&lt;=0),"",MVNQC01!G27)</f>
        <v/>
      </c>
      <c r="L13" s="97" t="str">
        <f>IF(OR(ISBLANK($G13),$G13="",ISBLANK(N13),N13&lt;=0),"",MVNQC01!H27)</f>
        <v/>
      </c>
      <c r="M13" s="97" t="str">
        <f>IF(OR(ISBLANK($G13),$G13="",ISBLANK(N13),N13&lt;=0),"",MVNQC01!I27)</f>
        <v/>
      </c>
      <c r="N13" s="97" t="str">
        <f>IF(OR(ISBLANK($G13),$G13=""),"",MVNQC01!J27)</f>
        <v/>
      </c>
      <c r="O13" s="97" t="str">
        <f>IF(OR(ISBLANK($G13),$G13="",ISBLANK(N13),N13&lt;=0),"",MVNQC01!K27)</f>
        <v/>
      </c>
      <c r="P13" s="97" t="str">
        <f>IF(OR(ISBLANK($G13),$G13="",ISBLANK(N13),N13&lt;=0),"",MVNQC01!L27)</f>
        <v/>
      </c>
      <c r="Q13" s="97" t="str">
        <f>IF(OR(ISBLANK($G13),$G13="",ISBLANK(N13),N13&lt;=0),"",MVNQC01!M27)</f>
        <v/>
      </c>
      <c r="R13" s="96"/>
      <c r="S13" s="96"/>
      <c r="T13" s="96"/>
      <c r="U13" s="96"/>
      <c r="V13" s="133"/>
      <c r="W13" s="133"/>
      <c r="X13" s="96"/>
    </row>
    <row r="14" spans="1:27" x14ac:dyDescent="0.2">
      <c r="A14" s="97" t="str">
        <f t="shared" si="0"/>
        <v/>
      </c>
      <c r="B14" s="97" t="str">
        <f>IF(OR(ISBLANK($G14),$G14="",ISBLANK(N14),N14&lt;=0),"",MVNQC01!A28)</f>
        <v/>
      </c>
      <c r="C14" s="97"/>
      <c r="D14" s="97"/>
      <c r="E14" s="101" t="str">
        <f>IF(OR(ISBLANK($G14),$G14="",ISBLANK(N14),N14&lt;=0),"",MVNQC01!D28)</f>
        <v/>
      </c>
      <c r="F14" s="97" t="str">
        <f>IF(OR(ISBLANK($G14),$G14="",ISBLANK(N14),N14&lt;=0),"",MVNQC01!K$41)</f>
        <v/>
      </c>
      <c r="G14" s="97" t="str">
        <f>IF(OR(ISBLANK(MVNQC01!B28),MVNQC01!B28=""),"",MVNQC01!B28)</f>
        <v/>
      </c>
      <c r="H14" s="97" t="str">
        <f>IF(OR(ISBLANK($G14),$G14="",ISBLANK(N14),N14&lt;=0),"",MVNQC01!C28)</f>
        <v/>
      </c>
      <c r="I14" s="97" t="str">
        <f>IF(OR(ISBLANK($G14),$G14="",ISBLANK(N14),N14&lt;=0),"",MVNQC01!E28)</f>
        <v/>
      </c>
      <c r="J14" s="97" t="str">
        <f>IF(OR(ISBLANK($G14),$G14="",ISBLANK(N14),N14&lt;=0),"",MVNQC01!F28)</f>
        <v/>
      </c>
      <c r="K14" s="97" t="str">
        <f>IF(OR(ISBLANK($G14),$G14="",ISBLANK(N14),N14&lt;=0),"",MVNQC01!G28)</f>
        <v/>
      </c>
      <c r="L14" s="97" t="str">
        <f>IF(OR(ISBLANK($G14),$G14="",ISBLANK(N14),N14&lt;=0),"",MVNQC01!H28)</f>
        <v/>
      </c>
      <c r="M14" s="97" t="str">
        <f>IF(OR(ISBLANK($G14),$G14="",ISBLANK(N14),N14&lt;=0),"",MVNQC01!I28)</f>
        <v/>
      </c>
      <c r="N14" s="97" t="str">
        <f>IF(OR(ISBLANK($G14),$G14=""),"",MVNQC01!J28)</f>
        <v/>
      </c>
      <c r="O14" s="97" t="str">
        <f>IF(OR(ISBLANK($G14),$G14="",ISBLANK(N14),N14&lt;=0),"",MVNQC01!K28)</f>
        <v/>
      </c>
      <c r="P14" s="97" t="str">
        <f>IF(OR(ISBLANK($G14),$G14="",ISBLANK(N14),N14&lt;=0),"",MVNQC01!L28)</f>
        <v/>
      </c>
      <c r="Q14" s="97" t="str">
        <f>IF(OR(ISBLANK($G14),$G14="",ISBLANK(N14),N14&lt;=0),"",MVNQC01!M28)</f>
        <v/>
      </c>
      <c r="R14" s="96"/>
      <c r="S14" s="96"/>
      <c r="T14" s="96"/>
      <c r="U14" s="96"/>
      <c r="V14" s="133"/>
      <c r="W14" s="133"/>
      <c r="X14" s="96"/>
    </row>
    <row r="15" spans="1:27" x14ac:dyDescent="0.2">
      <c r="A15" s="97" t="str">
        <f t="shared" si="0"/>
        <v/>
      </c>
      <c r="B15" s="97" t="str">
        <f>IF(OR(ISBLANK($G15),$G15="",ISBLANK(N15),N15&lt;=0),"",MVNQC01!A29)</f>
        <v/>
      </c>
      <c r="C15" s="97"/>
      <c r="D15" s="97"/>
      <c r="E15" s="101" t="str">
        <f>IF(OR(ISBLANK($G15),$G15="",ISBLANK(N15),N15&lt;=0),"",MVNQC01!D29)</f>
        <v/>
      </c>
      <c r="F15" s="97" t="str">
        <f>IF(OR(ISBLANK($G15),$G15="",ISBLANK(N15),N15&lt;=0),"",MVNQC01!K$41)</f>
        <v/>
      </c>
      <c r="G15" s="97" t="str">
        <f>IF(OR(ISBLANK(MVNQC01!B29),MVNQC01!B29=""),"",MVNQC01!B29)</f>
        <v/>
      </c>
      <c r="H15" s="97" t="str">
        <f>IF(OR(ISBLANK($G15),$G15="",ISBLANK(N15),N15&lt;=0),"",MVNQC01!C29)</f>
        <v/>
      </c>
      <c r="I15" s="97" t="str">
        <f>IF(OR(ISBLANK($G15),$G15="",ISBLANK(N15),N15&lt;=0),"",MVNQC01!E29)</f>
        <v/>
      </c>
      <c r="J15" s="97" t="str">
        <f>IF(OR(ISBLANK($G15),$G15="",ISBLANK(N15),N15&lt;=0),"",MVNQC01!F29)</f>
        <v/>
      </c>
      <c r="K15" s="97" t="str">
        <f>IF(OR(ISBLANK($G15),$G15="",ISBLANK(N15),N15&lt;=0),"",MVNQC01!G29)</f>
        <v/>
      </c>
      <c r="L15" s="97" t="str">
        <f>IF(OR(ISBLANK($G15),$G15="",ISBLANK(N15),N15&lt;=0),"",MVNQC01!H29)</f>
        <v/>
      </c>
      <c r="M15" s="97" t="str">
        <f>IF(OR(ISBLANK($G15),$G15="",ISBLANK(N15),N15&lt;=0),"",MVNQC01!I29)</f>
        <v/>
      </c>
      <c r="N15" s="97" t="str">
        <f>IF(OR(ISBLANK($G15),$G15=""),"",MVNQC01!J29)</f>
        <v/>
      </c>
      <c r="O15" s="97" t="str">
        <f>IF(OR(ISBLANK($G15),$G15="",ISBLANK(N15),N15&lt;=0),"",MVNQC01!K29)</f>
        <v/>
      </c>
      <c r="P15" s="97" t="str">
        <f>IF(OR(ISBLANK($G15),$G15="",ISBLANK(N15),N15&lt;=0),"",MVNQC01!L29)</f>
        <v/>
      </c>
      <c r="Q15" s="97" t="str">
        <f>IF(OR(ISBLANK($G15),$G15="",ISBLANK(N15),N15&lt;=0),"",MVNQC01!M29)</f>
        <v/>
      </c>
      <c r="R15" s="96"/>
      <c r="S15" s="96"/>
      <c r="T15" s="96"/>
      <c r="U15" s="96"/>
      <c r="V15" s="133"/>
      <c r="W15" s="133"/>
      <c r="X15" s="96"/>
    </row>
    <row r="16" spans="1:27" x14ac:dyDescent="0.2">
      <c r="A16" s="97" t="str">
        <f t="shared" si="0"/>
        <v/>
      </c>
      <c r="B16" s="97" t="str">
        <f>IF(OR(ISBLANK($G16),$G16="",ISBLANK(N16),N16&lt;=0),"",MVNQC01!A30)</f>
        <v/>
      </c>
      <c r="C16" s="97"/>
      <c r="D16" s="97"/>
      <c r="E16" s="101" t="str">
        <f>IF(OR(ISBLANK($G16),$G16="",ISBLANK(N16),N16&lt;=0),"",MVNQC01!D30)</f>
        <v/>
      </c>
      <c r="F16" s="97" t="str">
        <f>IF(OR(ISBLANK($G16),$G16="",ISBLANK(N16),N16&lt;=0),"",MVNQC01!K$41)</f>
        <v/>
      </c>
      <c r="G16" s="97" t="str">
        <f>IF(OR(ISBLANK(MVNQC01!B30),MVNQC01!B30=""),"",MVNQC01!B30)</f>
        <v/>
      </c>
      <c r="H16" s="97" t="str">
        <f>IF(OR(ISBLANK($G16),$G16="",ISBLANK(N16),N16&lt;=0),"",MVNQC01!C30)</f>
        <v/>
      </c>
      <c r="I16" s="97" t="str">
        <f>IF(OR(ISBLANK($G16),$G16="",ISBLANK(N16),N16&lt;=0),"",MVNQC01!E30)</f>
        <v/>
      </c>
      <c r="J16" s="97" t="str">
        <f>IF(OR(ISBLANK($G16),$G16="",ISBLANK(N16),N16&lt;=0),"",MVNQC01!F30)</f>
        <v/>
      </c>
      <c r="K16" s="97" t="str">
        <f>IF(OR(ISBLANK($G16),$G16="",ISBLANK(N16),N16&lt;=0),"",MVNQC01!G30)</f>
        <v/>
      </c>
      <c r="L16" s="97" t="str">
        <f>IF(OR(ISBLANK($G16),$G16="",ISBLANK(N16),N16&lt;=0),"",MVNQC01!H30)</f>
        <v/>
      </c>
      <c r="M16" s="97" t="str">
        <f>IF(OR(ISBLANK($G16),$G16="",ISBLANK(N16),N16&lt;=0),"",MVNQC01!I30)</f>
        <v/>
      </c>
      <c r="N16" s="97" t="str">
        <f>IF(OR(ISBLANK($G16),$G16=""),"",MVNQC01!J30)</f>
        <v/>
      </c>
      <c r="O16" s="97" t="str">
        <f>IF(OR(ISBLANK($G16),$G16="",ISBLANK(N16),N16&lt;=0),"",MVNQC01!K30)</f>
        <v/>
      </c>
      <c r="P16" s="97" t="str">
        <f>IF(OR(ISBLANK($G16),$G16="",ISBLANK(N16),N16&lt;=0),"",MVNQC01!L30)</f>
        <v/>
      </c>
      <c r="Q16" s="97" t="str">
        <f>IF(OR(ISBLANK($G16),$G16="",ISBLANK(N16),N16&lt;=0),"",MVNQC01!M30)</f>
        <v/>
      </c>
      <c r="R16" s="96"/>
      <c r="S16" s="96"/>
      <c r="T16" s="96"/>
      <c r="U16" s="96"/>
      <c r="V16" s="133"/>
      <c r="W16" s="133"/>
      <c r="X16" s="96"/>
    </row>
    <row r="17" spans="1:24" x14ac:dyDescent="0.2">
      <c r="A17" s="97" t="str">
        <f t="shared" si="0"/>
        <v/>
      </c>
      <c r="B17" s="97" t="str">
        <f>IF(OR(ISBLANK($G17),$G17="",ISBLANK(N17),N17&lt;=0),"",MVNQC01!A31)</f>
        <v/>
      </c>
      <c r="C17" s="97"/>
      <c r="D17" s="97"/>
      <c r="E17" s="101" t="str">
        <f>IF(OR(ISBLANK($G17),$G17="",ISBLANK(N17),N17&lt;=0),"",MVNQC01!D31)</f>
        <v/>
      </c>
      <c r="F17" s="97" t="str">
        <f>IF(OR(ISBLANK($G17),$G17="",ISBLANK(N17),N17&lt;=0),"",MVNQC01!K$41)</f>
        <v/>
      </c>
      <c r="G17" s="97" t="str">
        <f>IF(OR(ISBLANK(MVNQC01!B31),MVNQC01!B31=""),"",MVNQC01!B31)</f>
        <v/>
      </c>
      <c r="H17" s="97" t="str">
        <f>IF(OR(ISBLANK($G17),$G17="",ISBLANK(N17),N17&lt;=0),"",MVNQC01!C31)</f>
        <v/>
      </c>
      <c r="I17" s="97" t="str">
        <f>IF(OR(ISBLANK($G17),$G17="",ISBLANK(N17),N17&lt;=0),"",MVNQC01!E31)</f>
        <v/>
      </c>
      <c r="J17" s="97" t="str">
        <f>IF(OR(ISBLANK($G17),$G17="",ISBLANK(N17),N17&lt;=0),"",MVNQC01!F31)</f>
        <v/>
      </c>
      <c r="K17" s="97" t="str">
        <f>IF(OR(ISBLANK($G17),$G17="",ISBLANK(N17),N17&lt;=0),"",MVNQC01!G31)</f>
        <v/>
      </c>
      <c r="L17" s="97" t="str">
        <f>IF(OR(ISBLANK($G17),$G17="",ISBLANK(N17),N17&lt;=0),"",MVNQC01!H31)</f>
        <v/>
      </c>
      <c r="M17" s="97" t="str">
        <f>IF(OR(ISBLANK($G17),$G17="",ISBLANK(N17),N17&lt;=0),"",MVNQC01!I31)</f>
        <v/>
      </c>
      <c r="N17" s="97" t="str">
        <f>IF(OR(ISBLANK($G17),$G17=""),"",MVNQC01!J31)</f>
        <v/>
      </c>
      <c r="O17" s="97" t="str">
        <f>IF(OR(ISBLANK($G17),$G17="",ISBLANK(N17),N17&lt;=0),"",MVNQC01!K31)</f>
        <v/>
      </c>
      <c r="P17" s="97" t="str">
        <f>IF(OR(ISBLANK($G17),$G17="",ISBLANK(N17),N17&lt;=0),"",MVNQC01!L31)</f>
        <v/>
      </c>
      <c r="Q17" s="97" t="str">
        <f>IF(OR(ISBLANK($G17),$G17="",ISBLANK(N17),N17&lt;=0),"",MVNQC01!M31)</f>
        <v/>
      </c>
      <c r="R17" s="96"/>
      <c r="S17" s="96"/>
      <c r="T17" s="96"/>
      <c r="U17" s="96"/>
      <c r="V17" s="133"/>
      <c r="W17" s="133"/>
      <c r="X17" s="96"/>
    </row>
    <row r="18" spans="1:24" x14ac:dyDescent="0.2">
      <c r="A18" s="97" t="str">
        <f t="shared" si="0"/>
        <v/>
      </c>
      <c r="B18" s="97" t="str">
        <f>IF(OR(ISBLANK($G18),$G18="",ISBLANK(N18),N18&lt;=0),"",MVNQC01!A32)</f>
        <v/>
      </c>
      <c r="C18" s="97"/>
      <c r="D18" s="97"/>
      <c r="E18" s="101" t="str">
        <f>IF(OR(ISBLANK($G18),$G18="",ISBLANK(N18),N18&lt;=0),"",MVNQC01!D32)</f>
        <v/>
      </c>
      <c r="F18" s="97" t="str">
        <f>IF(OR(ISBLANK($G18),$G18="",ISBLANK(N18),N18&lt;=0),"",MVNQC01!K$41)</f>
        <v/>
      </c>
      <c r="G18" s="97" t="str">
        <f>IF(OR(ISBLANK(MVNQC01!B32),MVNQC01!B32=""),"",MVNQC01!B32)</f>
        <v/>
      </c>
      <c r="H18" s="97" t="str">
        <f>IF(OR(ISBLANK($G18),$G18="",ISBLANK(N18),N18&lt;=0),"",MVNQC01!C32)</f>
        <v/>
      </c>
      <c r="I18" s="97" t="str">
        <f>IF(OR(ISBLANK($G18),$G18="",ISBLANK(N18),N18&lt;=0),"",MVNQC01!E32)</f>
        <v/>
      </c>
      <c r="J18" s="97" t="str">
        <f>IF(OR(ISBLANK($G18),$G18="",ISBLANK(N18),N18&lt;=0),"",MVNQC01!F32)</f>
        <v/>
      </c>
      <c r="K18" s="97" t="str">
        <f>IF(OR(ISBLANK($G18),$G18="",ISBLANK(N18),N18&lt;=0),"",MVNQC01!G32)</f>
        <v/>
      </c>
      <c r="L18" s="97" t="str">
        <f>IF(OR(ISBLANK($G18),$G18="",ISBLANK(N18),N18&lt;=0),"",MVNQC01!H32)</f>
        <v/>
      </c>
      <c r="M18" s="97" t="str">
        <f>IF(OR(ISBLANK($G18),$G18="",ISBLANK(N18),N18&lt;=0),"",MVNQC01!I32)</f>
        <v/>
      </c>
      <c r="N18" s="97" t="str">
        <f>IF(OR(ISBLANK($G18),$G18=""),"",MVNQC01!J32)</f>
        <v/>
      </c>
      <c r="O18" s="97" t="str">
        <f>IF(OR(ISBLANK($G18),$G18="",ISBLANK(N18),N18&lt;=0),"",MVNQC01!K32)</f>
        <v/>
      </c>
      <c r="P18" s="97" t="str">
        <f>IF(OR(ISBLANK($G18),$G18="",ISBLANK(N18),N18&lt;=0),"",MVNQC01!L32)</f>
        <v/>
      </c>
      <c r="Q18" s="97" t="str">
        <f>IF(OR(ISBLANK($G18),$G18="",ISBLANK(N18),N18&lt;=0),"",MVNQC01!M32)</f>
        <v/>
      </c>
      <c r="R18" s="96"/>
      <c r="S18" s="96"/>
      <c r="T18" s="96"/>
      <c r="U18" s="96"/>
      <c r="V18" s="133"/>
      <c r="W18" s="133"/>
      <c r="X18" s="96"/>
    </row>
    <row r="19" spans="1:24" x14ac:dyDescent="0.2">
      <c r="A19" s="97" t="str">
        <f t="shared" si="0"/>
        <v/>
      </c>
      <c r="B19" s="97" t="str">
        <f>IF(OR(ISBLANK($G19),$G19="",ISBLANK(N19),N19&lt;=0),"",MVNQC01!A33)</f>
        <v/>
      </c>
      <c r="C19" s="97"/>
      <c r="D19" s="97"/>
      <c r="E19" s="101" t="str">
        <f>IF(OR(ISBLANK($G19),$G19="",ISBLANK(N19),N19&lt;=0),"",MVNQC01!D33)</f>
        <v/>
      </c>
      <c r="F19" s="97" t="str">
        <f>IF(OR(ISBLANK($G19),$G19="",ISBLANK(N19),N19&lt;=0),"",MVNQC01!K$41)</f>
        <v/>
      </c>
      <c r="G19" s="97" t="str">
        <f>IF(OR(ISBLANK(MVNQC01!B33),MVNQC01!B33=""),"",MVNQC01!B33)</f>
        <v/>
      </c>
      <c r="H19" s="97" t="str">
        <f>IF(OR(ISBLANK($G19),$G19="",ISBLANK(N19),N19&lt;=0),"",MVNQC01!C33)</f>
        <v/>
      </c>
      <c r="I19" s="97" t="str">
        <f>IF(OR(ISBLANK($G19),$G19="",ISBLANK(N19),N19&lt;=0),"",MVNQC01!E33)</f>
        <v/>
      </c>
      <c r="J19" s="97" t="str">
        <f>IF(OR(ISBLANK($G19),$G19="",ISBLANK(N19),N19&lt;=0),"",MVNQC01!F33)</f>
        <v/>
      </c>
      <c r="K19" s="97" t="str">
        <f>IF(OR(ISBLANK($G19),$G19="",ISBLANK(N19),N19&lt;=0),"",MVNQC01!G33)</f>
        <v/>
      </c>
      <c r="L19" s="97" t="str">
        <f>IF(OR(ISBLANK($G19),$G19="",ISBLANK(N19),N19&lt;=0),"",MVNQC01!H33)</f>
        <v/>
      </c>
      <c r="M19" s="97" t="str">
        <f>IF(OR(ISBLANK($G19),$G19="",ISBLANK(N19),N19&lt;=0),"",MVNQC01!I33)</f>
        <v/>
      </c>
      <c r="N19" s="97" t="str">
        <f>IF(OR(ISBLANK($G19),$G19=""),"",MVNQC01!J33)</f>
        <v/>
      </c>
      <c r="O19" s="97" t="str">
        <f>IF(OR(ISBLANK($G19),$G19="",ISBLANK(N19),N19&lt;=0),"",MVNQC01!K33)</f>
        <v/>
      </c>
      <c r="P19" s="97" t="str">
        <f>IF(OR(ISBLANK($G19),$G19="",ISBLANK(N19),N19&lt;=0),"",MVNQC01!L33)</f>
        <v/>
      </c>
      <c r="Q19" s="97" t="str">
        <f>IF(OR(ISBLANK($G19),$G19="",ISBLANK(N19),N19&lt;=0),"",MVNQC01!M33)</f>
        <v/>
      </c>
      <c r="R19" s="96"/>
      <c r="S19" s="96"/>
      <c r="T19" s="96"/>
      <c r="U19" s="96"/>
      <c r="V19" s="133"/>
      <c r="W19" s="133"/>
      <c r="X19" s="96"/>
    </row>
    <row r="20" spans="1:24" x14ac:dyDescent="0.2">
      <c r="A20" s="97" t="str">
        <f t="shared" si="0"/>
        <v/>
      </c>
      <c r="B20" s="97" t="str">
        <f>IF(OR(ISBLANK($G20),$G20="",ISBLANK(N20),N20&lt;=0),"",MVNQC01!A34)</f>
        <v/>
      </c>
      <c r="C20" s="97"/>
      <c r="D20" s="97"/>
      <c r="E20" s="101" t="str">
        <f>IF(OR(ISBLANK($G20),$G20="",ISBLANK(N20),N20&lt;=0),"",MVNQC01!D34)</f>
        <v/>
      </c>
      <c r="F20" s="97" t="str">
        <f>IF(OR(ISBLANK($G20),$G20="",ISBLANK(N20),N20&lt;=0),"",MVNQC01!K$41)</f>
        <v/>
      </c>
      <c r="G20" s="97" t="str">
        <f>IF(OR(ISBLANK(MVNQC01!B34),MVNQC01!B34=""),"",MVNQC01!B34)</f>
        <v/>
      </c>
      <c r="H20" s="97" t="str">
        <f>IF(OR(ISBLANK($G20),$G20="",ISBLANK(N20),N20&lt;=0),"",MVNQC01!C34)</f>
        <v/>
      </c>
      <c r="I20" s="97" t="str">
        <f>IF(OR(ISBLANK($G20),$G20="",ISBLANK(N20),N20&lt;=0),"",MVNQC01!E34)</f>
        <v/>
      </c>
      <c r="J20" s="97" t="str">
        <f>IF(OR(ISBLANK($G20),$G20="",ISBLANK(N20),N20&lt;=0),"",MVNQC01!F34)</f>
        <v/>
      </c>
      <c r="K20" s="97" t="str">
        <f>IF(OR(ISBLANK($G20),$G20="",ISBLANK(N20),N20&lt;=0),"",MVNQC01!G34)</f>
        <v/>
      </c>
      <c r="L20" s="97" t="str">
        <f>IF(OR(ISBLANK($G20),$G20="",ISBLANK(N20),N20&lt;=0),"",MVNQC01!H34)</f>
        <v/>
      </c>
      <c r="M20" s="97" t="str">
        <f>IF(OR(ISBLANK($G20),$G20="",ISBLANK(N20),N20&lt;=0),"",MVNQC01!I34)</f>
        <v/>
      </c>
      <c r="N20" s="97" t="str">
        <f>IF(OR(ISBLANK($G20),$G20=""),"",MVNQC01!J34)</f>
        <v/>
      </c>
      <c r="O20" s="97" t="str">
        <f>IF(OR(ISBLANK($G20),$G20="",ISBLANK(N20),N20&lt;=0),"",MVNQC01!K34)</f>
        <v/>
      </c>
      <c r="P20" s="97" t="str">
        <f>IF(OR(ISBLANK($G20),$G20="",ISBLANK(N20),N20&lt;=0),"",MVNQC01!L34)</f>
        <v/>
      </c>
      <c r="Q20" s="97" t="str">
        <f>IF(OR(ISBLANK($G20),$G20="",ISBLANK(N20),N20&lt;=0),"",MVNQC01!M34)</f>
        <v/>
      </c>
      <c r="R20" s="96"/>
      <c r="S20" s="96"/>
      <c r="T20" s="96"/>
      <c r="U20" s="96"/>
      <c r="V20" s="133"/>
      <c r="W20" s="133"/>
      <c r="X20" s="96"/>
    </row>
    <row r="21" spans="1:24" x14ac:dyDescent="0.2">
      <c r="A21" s="97" t="str">
        <f t="shared" si="0"/>
        <v/>
      </c>
      <c r="B21" s="97" t="str">
        <f>IF(OR(ISBLANK($G21),$G21="",ISBLANK(N21),N21&lt;=0),"",MVNQC01!A35)</f>
        <v/>
      </c>
      <c r="C21" s="97"/>
      <c r="D21" s="97"/>
      <c r="E21" s="101" t="str">
        <f>IF(OR(ISBLANK($G21),$G21="",ISBLANK(N21),N21&lt;=0),"",MVNQC01!D35)</f>
        <v/>
      </c>
      <c r="F21" s="97" t="str">
        <f>IF(OR(ISBLANK($G21),$G21="",ISBLANK(N21),N21&lt;=0),"",MVNQC01!K$41)</f>
        <v/>
      </c>
      <c r="G21" s="97" t="str">
        <f>IF(OR(ISBLANK(MVNQC01!B35),MVNQC01!B35=""),"",MVNQC01!B35)</f>
        <v/>
      </c>
      <c r="H21" s="97" t="str">
        <f>IF(OR(ISBLANK($G21),$G21="",ISBLANK(N21),N21&lt;=0),"",MVNQC01!C35)</f>
        <v/>
      </c>
      <c r="I21" s="97" t="str">
        <f>IF(OR(ISBLANK($G21),$G21="",ISBLANK(N21),N21&lt;=0),"",MVNQC01!E35)</f>
        <v/>
      </c>
      <c r="J21" s="97" t="str">
        <f>IF(OR(ISBLANK($G21),$G21="",ISBLANK(N21),N21&lt;=0),"",MVNQC01!F35)</f>
        <v/>
      </c>
      <c r="K21" s="97" t="str">
        <f>IF(OR(ISBLANK($G21),$G21="",ISBLANK(N21),N21&lt;=0),"",MVNQC01!G35)</f>
        <v/>
      </c>
      <c r="L21" s="97" t="str">
        <f>IF(OR(ISBLANK($G21),$G21="",ISBLANK(N21),N21&lt;=0),"",MVNQC01!H35)</f>
        <v/>
      </c>
      <c r="M21" s="97" t="str">
        <f>IF(OR(ISBLANK($G21),$G21="",ISBLANK(N21),N21&lt;=0),"",MVNQC01!I35)</f>
        <v/>
      </c>
      <c r="N21" s="97" t="str">
        <f>IF(OR(ISBLANK($G21),$G21=""),"",MVNQC01!J35)</f>
        <v/>
      </c>
      <c r="O21" s="97" t="str">
        <f>IF(OR(ISBLANK($G21),$G21="",ISBLANK(N21),N21&lt;=0),"",MVNQC01!K35)</f>
        <v/>
      </c>
      <c r="P21" s="97" t="str">
        <f>IF(OR(ISBLANK($G21),$G21="",ISBLANK(N21),N21&lt;=0),"",MVNQC01!L35)</f>
        <v/>
      </c>
      <c r="Q21" s="97" t="str">
        <f>IF(OR(ISBLANK($G21),$G21="",ISBLANK(N21),N21&lt;=0),"",MVNQC01!M35)</f>
        <v/>
      </c>
      <c r="R21" s="96"/>
      <c r="S21" s="96"/>
      <c r="T21" s="96"/>
      <c r="U21" s="96"/>
      <c r="V21" s="133"/>
      <c r="W21" s="133"/>
      <c r="X21" s="96"/>
    </row>
    <row r="22" spans="1:24" x14ac:dyDescent="0.2">
      <c r="A22" s="97" t="str">
        <f t="shared" si="0"/>
        <v/>
      </c>
      <c r="B22" s="97" t="str">
        <f>IF(OR(ISBLANK($G22),$G22="",ISBLANK(N22),N22&lt;=0),"",MVNQC01!A36)</f>
        <v/>
      </c>
      <c r="C22" s="97"/>
      <c r="D22" s="97"/>
      <c r="E22" s="101" t="str">
        <f>IF(OR(ISBLANK($G22),$G22="",ISBLANK(N22),N22&lt;=0),"",MVNQC01!D36)</f>
        <v/>
      </c>
      <c r="F22" s="97" t="str">
        <f>IF(OR(ISBLANK($G22),$G22="",ISBLANK(N22),N22&lt;=0),"",MVNQC01!K$41)</f>
        <v/>
      </c>
      <c r="G22" s="97" t="str">
        <f>IF(OR(ISBLANK(MVNQC01!B36),MVNQC01!B36=""),"",MVNQC01!B36)</f>
        <v/>
      </c>
      <c r="H22" s="97" t="str">
        <f>IF(OR(ISBLANK($G22),$G22="",ISBLANK(N22),N22&lt;=0),"",MVNQC01!C36)</f>
        <v/>
      </c>
      <c r="I22" s="97" t="str">
        <f>IF(OR(ISBLANK($G22),$G22="",ISBLANK(N22),N22&lt;=0),"",MVNQC01!E36)</f>
        <v/>
      </c>
      <c r="J22" s="97" t="str">
        <f>IF(OR(ISBLANK($G22),$G22="",ISBLANK(N22),N22&lt;=0),"",MVNQC01!F36)</f>
        <v/>
      </c>
      <c r="K22" s="97" t="str">
        <f>IF(OR(ISBLANK($G22),$G22="",ISBLANK(N22),N22&lt;=0),"",MVNQC01!G36)</f>
        <v/>
      </c>
      <c r="L22" s="97" t="str">
        <f>IF(OR(ISBLANK($G22),$G22="",ISBLANK(N22),N22&lt;=0),"",MVNQC01!H36)</f>
        <v/>
      </c>
      <c r="M22" s="97" t="str">
        <f>IF(OR(ISBLANK($G22),$G22="",ISBLANK(N22),N22&lt;=0),"",MVNQC01!I36)</f>
        <v/>
      </c>
      <c r="N22" s="97" t="str">
        <f>IF(OR(ISBLANK($G22),$G22=""),"",MVNQC01!J36)</f>
        <v/>
      </c>
      <c r="O22" s="97" t="str">
        <f>IF(OR(ISBLANK($G22),$G22="",ISBLANK(N22),N22&lt;=0),"",MVNQC01!K36)</f>
        <v/>
      </c>
      <c r="P22" s="97" t="str">
        <f>IF(OR(ISBLANK($G22),$G22="",ISBLANK(N22),N22&lt;=0),"",MVNQC01!L36)</f>
        <v/>
      </c>
      <c r="Q22" s="97" t="str">
        <f>IF(OR(ISBLANK($G22),$G22="",ISBLANK(N22),N22&lt;=0),"",MVNQC01!M36)</f>
        <v/>
      </c>
      <c r="R22" s="96"/>
      <c r="S22" s="96"/>
      <c r="T22" s="96"/>
      <c r="U22" s="96"/>
      <c r="V22" s="133"/>
      <c r="W22" s="133"/>
      <c r="X22" s="96"/>
    </row>
    <row r="23" spans="1:24" x14ac:dyDescent="0.2">
      <c r="A23" s="97" t="str">
        <f t="shared" si="0"/>
        <v/>
      </c>
      <c r="B23" s="97" t="str">
        <f>IF(OR(ISBLANK($G23),$G23="",ISBLANK(N23),N23&lt;=0),"",MVNQC01!A37)</f>
        <v/>
      </c>
      <c r="C23" s="97"/>
      <c r="D23" s="97"/>
      <c r="E23" s="101" t="str">
        <f>IF(OR(ISBLANK($G23),$G23="",ISBLANK(N23),N23&lt;=0),"",MVNQC01!D37)</f>
        <v/>
      </c>
      <c r="F23" s="97" t="str">
        <f>IF(OR(ISBLANK($G23),$G23="",ISBLANK(N23),N23&lt;=0),"",MVNQC01!K$41)</f>
        <v/>
      </c>
      <c r="G23" s="97" t="str">
        <f>IF(OR(ISBLANK(MVNQC01!B37),MVNQC01!B37=""),"",MVNQC01!B37)</f>
        <v/>
      </c>
      <c r="H23" s="97" t="str">
        <f>IF(OR(ISBLANK($G23),$G23="",ISBLANK(N23),N23&lt;=0),"",MVNQC01!C37)</f>
        <v/>
      </c>
      <c r="I23" s="97" t="str">
        <f>IF(OR(ISBLANK($G23),$G23="",ISBLANK(N23),N23&lt;=0),"",MVNQC01!E37)</f>
        <v/>
      </c>
      <c r="J23" s="97" t="str">
        <f>IF(OR(ISBLANK($G23),$G23="",ISBLANK(N23),N23&lt;=0),"",MVNQC01!F37)</f>
        <v/>
      </c>
      <c r="K23" s="97" t="str">
        <f>IF(OR(ISBLANK($G23),$G23="",ISBLANK(N23),N23&lt;=0),"",MVNQC01!G37)</f>
        <v/>
      </c>
      <c r="L23" s="97" t="str">
        <f>IF(OR(ISBLANK($G23),$G23="",ISBLANK(N23),N23&lt;=0),"",MVNQC01!H37)</f>
        <v/>
      </c>
      <c r="M23" s="97" t="str">
        <f>IF(OR(ISBLANK($G23),$G23="",ISBLANK(N23),N23&lt;=0),"",MVNQC01!I37)</f>
        <v/>
      </c>
      <c r="N23" s="97" t="str">
        <f>IF(OR(ISBLANK($G23),$G23=""),"",MVNQC01!J37)</f>
        <v/>
      </c>
      <c r="O23" s="97" t="str">
        <f>IF(OR(ISBLANK($G23),$G23="",ISBLANK(N23),N23&lt;=0),"",MVNQC01!K37)</f>
        <v/>
      </c>
      <c r="P23" s="97" t="str">
        <f>IF(OR(ISBLANK($G23),$G23="",ISBLANK(N23),N23&lt;=0),"",MVNQC01!L37)</f>
        <v/>
      </c>
      <c r="Q23" s="97" t="str">
        <f>IF(OR(ISBLANK($G23),$G23="",ISBLANK(N23),N23&lt;=0),"",MVNQC01!M37)</f>
        <v/>
      </c>
      <c r="R23" s="96"/>
      <c r="S23" s="96"/>
      <c r="T23" s="96"/>
      <c r="U23" s="96"/>
      <c r="V23" s="133"/>
      <c r="W23" s="133"/>
      <c r="X23" s="96"/>
    </row>
    <row r="24" spans="1:24" x14ac:dyDescent="0.2">
      <c r="A24" s="97" t="str">
        <f t="shared" si="0"/>
        <v/>
      </c>
      <c r="B24" s="97" t="str">
        <f>IF(OR(ISBLANK($G24),$G24="",ISBLANK(N24),N24&lt;=0),"",MVNQC01!A38)</f>
        <v/>
      </c>
      <c r="C24" s="97"/>
      <c r="D24" s="97"/>
      <c r="E24" s="101" t="str">
        <f>IF(OR(ISBLANK($G24),$G24="",ISBLANK(N24),N24&lt;=0),"",MVNQC01!D38)</f>
        <v/>
      </c>
      <c r="F24" s="97" t="str">
        <f>IF(OR(ISBLANK($G24),$G24="",ISBLANK(N24),N24&lt;=0),"",MVNQC01!K$41)</f>
        <v/>
      </c>
      <c r="G24" s="97" t="str">
        <f>IF(OR(ISBLANK(MVNQC01!B38),MVNQC01!B38=""),"",MVNQC01!B38)</f>
        <v/>
      </c>
      <c r="H24" s="97" t="str">
        <f>IF(OR(ISBLANK($G24),$G24="",ISBLANK(N24),N24&lt;=0),"",MVNQC01!C38)</f>
        <v/>
      </c>
      <c r="I24" s="97" t="str">
        <f>IF(OR(ISBLANK($G24),$G24="",ISBLANK(N24),N24&lt;=0),"",MVNQC01!E38)</f>
        <v/>
      </c>
      <c r="J24" s="97" t="str">
        <f>IF(OR(ISBLANK($G24),$G24="",ISBLANK(N24),N24&lt;=0),"",MVNQC01!F38)</f>
        <v/>
      </c>
      <c r="K24" s="97" t="str">
        <f>IF(OR(ISBLANK($G24),$G24="",ISBLANK(N24),N24&lt;=0),"",MVNQC01!G38)</f>
        <v/>
      </c>
      <c r="L24" s="97" t="str">
        <f>IF(OR(ISBLANK($G24),$G24="",ISBLANK(N24),N24&lt;=0),"",MVNQC01!H38)</f>
        <v/>
      </c>
      <c r="M24" s="97" t="str">
        <f>IF(OR(ISBLANK($G24),$G24="",ISBLANK(N24),N24&lt;=0),"",MVNQC01!I38)</f>
        <v/>
      </c>
      <c r="N24" s="97" t="str">
        <f>IF(OR(ISBLANK($G24),$G24=""),"",MVNQC01!J38)</f>
        <v/>
      </c>
      <c r="O24" s="97" t="str">
        <f>IF(OR(ISBLANK($G24),$G24="",ISBLANK(N24),N24&lt;=0),"",MVNQC01!K38)</f>
        <v/>
      </c>
      <c r="P24" s="97" t="str">
        <f>IF(OR(ISBLANK($G24),$G24="",ISBLANK(N24),N24&lt;=0),"",MVNQC01!L38)</f>
        <v/>
      </c>
      <c r="Q24" s="97" t="str">
        <f>IF(OR(ISBLANK($G24),$G24="",ISBLANK(N24),N24&lt;=0),"",MVNQC01!M38)</f>
        <v/>
      </c>
      <c r="R24" s="96"/>
      <c r="S24" s="96"/>
      <c r="T24" s="96"/>
      <c r="U24" s="96"/>
      <c r="V24" s="133"/>
      <c r="W24" s="133"/>
      <c r="X24" s="96"/>
    </row>
    <row r="25" spans="1:24" s="98" customFormat="1" x14ac:dyDescent="0.2"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</row>
  </sheetData>
  <sheetProtection password="C420" sheet="1" objects="1" scenarios="1"/>
  <phoneticPr fontId="2" type="noConversion"/>
  <pageMargins left="0.75" right="0.75" top="1" bottom="1" header="0.5" footer="0.5"/>
  <pageSetup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25"/>
  <sheetViews>
    <sheetView topLeftCell="B1" zoomScaleNormal="100" workbookViewId="0">
      <selection activeCell="B2" sqref="B2:B3"/>
    </sheetView>
  </sheetViews>
  <sheetFormatPr defaultRowHeight="12.75" x14ac:dyDescent="0.2"/>
  <cols>
    <col min="1" max="1" width="17.7109375" bestFit="1" customWidth="1"/>
    <col min="2" max="2" width="17.7109375" style="28" bestFit="1" customWidth="1"/>
    <col min="3" max="3" width="26.7109375" style="28" customWidth="1"/>
    <col min="4" max="4" width="21.5703125" style="28" bestFit="1" customWidth="1"/>
    <col min="5" max="5" width="27.85546875" style="28" bestFit="1" customWidth="1"/>
    <col min="6" max="6" width="23.42578125" style="28" bestFit="1" customWidth="1"/>
    <col min="7" max="7" width="22.140625" style="28" bestFit="1" customWidth="1"/>
    <col min="8" max="8" width="22.140625" style="28" customWidth="1"/>
    <col min="9" max="9" width="17.5703125" style="28" bestFit="1" customWidth="1"/>
    <col min="10" max="10" width="16.7109375" style="28" bestFit="1" customWidth="1"/>
    <col min="11" max="11" width="9.5703125" style="28" bestFit="1" customWidth="1"/>
    <col min="12" max="12" width="13.85546875" style="28" bestFit="1" customWidth="1"/>
    <col min="13" max="13" width="21.85546875" style="28" bestFit="1" customWidth="1"/>
    <col min="14" max="14" width="19.42578125" style="28" customWidth="1"/>
    <col min="15" max="15" width="29.7109375" style="28" bestFit="1" customWidth="1"/>
    <col min="16" max="16" width="14" style="28" bestFit="1" customWidth="1"/>
    <col min="17" max="17" width="15.28515625" style="28" bestFit="1" customWidth="1"/>
    <col min="18" max="18" width="21.140625" customWidth="1"/>
    <col min="19" max="19" width="22.5703125" bestFit="1" customWidth="1"/>
    <col min="20" max="20" width="13.85546875" bestFit="1" customWidth="1"/>
    <col min="21" max="21" width="24.5703125" bestFit="1" customWidth="1"/>
    <col min="22" max="22" width="13.42578125" bestFit="1" customWidth="1"/>
  </cols>
  <sheetData>
    <row r="1" spans="1:37" x14ac:dyDescent="0.2">
      <c r="A1" t="s">
        <v>77</v>
      </c>
      <c r="B1" s="53" t="s">
        <v>78</v>
      </c>
      <c r="C1" s="54" t="s">
        <v>79</v>
      </c>
      <c r="D1" s="55" t="s">
        <v>80</v>
      </c>
      <c r="E1" s="56" t="s">
        <v>81</v>
      </c>
      <c r="F1" s="57" t="s">
        <v>82</v>
      </c>
      <c r="G1" s="58" t="s">
        <v>83</v>
      </c>
      <c r="H1" s="57" t="s">
        <v>84</v>
      </c>
      <c r="I1" s="57" t="s">
        <v>85</v>
      </c>
      <c r="J1" s="58" t="s">
        <v>86</v>
      </c>
      <c r="K1" s="57" t="s">
        <v>87</v>
      </c>
      <c r="L1" s="58" t="s">
        <v>88</v>
      </c>
      <c r="M1" s="57" t="s">
        <v>89</v>
      </c>
      <c r="N1" s="58" t="s">
        <v>351</v>
      </c>
      <c r="O1" s="57" t="s">
        <v>90</v>
      </c>
      <c r="P1" s="58" t="s">
        <v>91</v>
      </c>
      <c r="Q1" s="53" t="s">
        <v>92</v>
      </c>
      <c r="R1" s="59" t="s">
        <v>93</v>
      </c>
      <c r="S1" s="60" t="s">
        <v>94</v>
      </c>
      <c r="T1" s="59" t="s">
        <v>95</v>
      </c>
      <c r="U1" s="60" t="s">
        <v>338</v>
      </c>
      <c r="V1" s="61" t="s">
        <v>97</v>
      </c>
    </row>
    <row r="2" spans="1:37" x14ac:dyDescent="0.2">
      <c r="A2" t="s">
        <v>98</v>
      </c>
      <c r="B2" s="62" t="s">
        <v>99</v>
      </c>
      <c r="C2" s="63" t="s">
        <v>100</v>
      </c>
      <c r="D2" s="64" t="s">
        <v>101</v>
      </c>
      <c r="E2" s="63" t="s">
        <v>102</v>
      </c>
      <c r="F2" s="65" t="s">
        <v>103</v>
      </c>
      <c r="G2" s="66" t="s">
        <v>104</v>
      </c>
      <c r="H2" s="64" t="s">
        <v>352</v>
      </c>
      <c r="I2" s="64" t="s">
        <v>105</v>
      </c>
      <c r="J2" s="66" t="s">
        <v>106</v>
      </c>
      <c r="K2" s="64" t="s">
        <v>107</v>
      </c>
      <c r="L2" s="67" t="s">
        <v>108</v>
      </c>
      <c r="M2" s="68" t="s">
        <v>109</v>
      </c>
      <c r="N2" s="66" t="s">
        <v>384</v>
      </c>
      <c r="O2" s="69" t="s">
        <v>111</v>
      </c>
      <c r="P2" s="63" t="s">
        <v>112</v>
      </c>
      <c r="Q2" s="68" t="s">
        <v>113</v>
      </c>
      <c r="R2" s="70" t="s">
        <v>114</v>
      </c>
      <c r="S2" s="71" t="s">
        <v>262</v>
      </c>
      <c r="T2" s="72" t="s">
        <v>268</v>
      </c>
      <c r="U2" s="73" t="s">
        <v>20</v>
      </c>
      <c r="V2" s="74" t="s">
        <v>115</v>
      </c>
      <c r="W2" t="s">
        <v>310</v>
      </c>
      <c r="X2" t="s">
        <v>302</v>
      </c>
      <c r="Y2" t="s">
        <v>306</v>
      </c>
      <c r="Z2" t="s">
        <v>296</v>
      </c>
      <c r="AA2" t="s">
        <v>284</v>
      </c>
      <c r="AB2" t="s">
        <v>287</v>
      </c>
      <c r="AC2" t="s">
        <v>276</v>
      </c>
      <c r="AD2" t="s">
        <v>282</v>
      </c>
      <c r="AE2">
        <v>70</v>
      </c>
      <c r="AF2" t="s">
        <v>314</v>
      </c>
      <c r="AG2" t="s">
        <v>294</v>
      </c>
      <c r="AH2" t="s">
        <v>290</v>
      </c>
      <c r="AI2" t="s">
        <v>333</v>
      </c>
      <c r="AJ2" t="s">
        <v>339</v>
      </c>
      <c r="AK2" t="s">
        <v>358</v>
      </c>
    </row>
    <row r="3" spans="1:37" x14ac:dyDescent="0.2">
      <c r="B3" s="62" t="s">
        <v>116</v>
      </c>
      <c r="C3" s="63" t="s">
        <v>117</v>
      </c>
      <c r="D3" s="64" t="s">
        <v>44</v>
      </c>
      <c r="E3" s="66" t="s">
        <v>118</v>
      </c>
      <c r="F3" s="65" t="s">
        <v>119</v>
      </c>
      <c r="G3" s="66" t="s">
        <v>120</v>
      </c>
      <c r="H3" s="64" t="s">
        <v>353</v>
      </c>
      <c r="I3" s="64" t="s">
        <v>133</v>
      </c>
      <c r="J3" s="66" t="s">
        <v>122</v>
      </c>
      <c r="K3" s="64" t="s">
        <v>123</v>
      </c>
      <c r="L3" s="67" t="s">
        <v>124</v>
      </c>
      <c r="M3" s="65" t="s">
        <v>125</v>
      </c>
      <c r="N3" s="66" t="s">
        <v>110</v>
      </c>
      <c r="O3" s="69" t="s">
        <v>127</v>
      </c>
      <c r="P3" s="63" t="s">
        <v>128</v>
      </c>
      <c r="Q3" s="68" t="s">
        <v>129</v>
      </c>
      <c r="R3" s="70" t="s">
        <v>1</v>
      </c>
      <c r="S3" s="71" t="s">
        <v>263</v>
      </c>
      <c r="T3" s="72" t="s">
        <v>269</v>
      </c>
      <c r="U3" s="73" t="s">
        <v>21</v>
      </c>
      <c r="V3" s="75" t="s">
        <v>130</v>
      </c>
      <c r="W3" t="s">
        <v>311</v>
      </c>
      <c r="X3" t="s">
        <v>303</v>
      </c>
      <c r="Y3" t="s">
        <v>307</v>
      </c>
      <c r="Z3" t="s">
        <v>297</v>
      </c>
      <c r="AA3" t="s">
        <v>279</v>
      </c>
      <c r="AB3" t="s">
        <v>288</v>
      </c>
      <c r="AC3" t="s">
        <v>277</v>
      </c>
      <c r="AD3" t="s">
        <v>283</v>
      </c>
      <c r="AE3">
        <v>60</v>
      </c>
      <c r="AF3" t="s">
        <v>315</v>
      </c>
      <c r="AG3" t="s">
        <v>295</v>
      </c>
      <c r="AH3" t="s">
        <v>291</v>
      </c>
      <c r="AI3" t="s">
        <v>334</v>
      </c>
      <c r="AJ3" t="s">
        <v>340</v>
      </c>
      <c r="AK3" t="s">
        <v>359</v>
      </c>
    </row>
    <row r="4" spans="1:37" x14ac:dyDescent="0.2">
      <c r="B4" s="62"/>
      <c r="C4" s="63" t="s">
        <v>131</v>
      </c>
      <c r="D4" s="64" t="s">
        <v>132</v>
      </c>
      <c r="E4" s="63"/>
      <c r="F4" s="62"/>
      <c r="G4" s="63"/>
      <c r="H4" s="64" t="s">
        <v>354</v>
      </c>
      <c r="I4" s="64" t="s">
        <v>316</v>
      </c>
      <c r="J4" s="66" t="s">
        <v>145</v>
      </c>
      <c r="K4" s="64" t="s">
        <v>135</v>
      </c>
      <c r="L4" s="67" t="s">
        <v>136</v>
      </c>
      <c r="M4" s="65" t="s">
        <v>137</v>
      </c>
      <c r="N4" s="66" t="s">
        <v>126</v>
      </c>
      <c r="O4" s="62" t="s">
        <v>366</v>
      </c>
      <c r="P4" s="63" t="s">
        <v>139</v>
      </c>
      <c r="Q4" s="68" t="s">
        <v>140</v>
      </c>
      <c r="R4" s="70" t="s">
        <v>141</v>
      </c>
      <c r="S4" s="76" t="s">
        <v>264</v>
      </c>
      <c r="T4" s="72" t="s">
        <v>270</v>
      </c>
      <c r="U4" s="76"/>
      <c r="V4" s="75" t="s">
        <v>142</v>
      </c>
      <c r="W4" t="s">
        <v>312</v>
      </c>
      <c r="X4" t="s">
        <v>304</v>
      </c>
      <c r="Y4" t="s">
        <v>308</v>
      </c>
      <c r="Z4" t="s">
        <v>298</v>
      </c>
      <c r="AA4" t="s">
        <v>285</v>
      </c>
      <c r="AB4" t="s">
        <v>289</v>
      </c>
      <c r="AC4" t="s">
        <v>278</v>
      </c>
      <c r="AE4">
        <v>45</v>
      </c>
      <c r="AG4" t="s">
        <v>135</v>
      </c>
      <c r="AH4" t="s">
        <v>292</v>
      </c>
      <c r="AI4" t="s">
        <v>335</v>
      </c>
      <c r="AJ4" t="s">
        <v>341</v>
      </c>
      <c r="AK4" t="s">
        <v>360</v>
      </c>
    </row>
    <row r="5" spans="1:37" x14ac:dyDescent="0.2">
      <c r="B5" s="62"/>
      <c r="C5" s="63"/>
      <c r="D5" s="64" t="s">
        <v>143</v>
      </c>
      <c r="E5" s="63"/>
      <c r="F5" s="62"/>
      <c r="G5" s="63"/>
      <c r="H5" s="64" t="s">
        <v>355</v>
      </c>
      <c r="I5" s="64" t="s">
        <v>349</v>
      </c>
      <c r="J5" s="66" t="s">
        <v>172</v>
      </c>
      <c r="K5" s="62"/>
      <c r="L5" s="63"/>
      <c r="M5" s="65" t="s">
        <v>146</v>
      </c>
      <c r="N5" s="67" t="s">
        <v>138</v>
      </c>
      <c r="O5" s="62" t="s">
        <v>135</v>
      </c>
      <c r="P5" s="63"/>
      <c r="Q5" s="68" t="s">
        <v>148</v>
      </c>
      <c r="R5" s="72"/>
      <c r="S5" s="76" t="s">
        <v>265</v>
      </c>
      <c r="T5" s="72" t="s">
        <v>271</v>
      </c>
      <c r="U5" s="76"/>
      <c r="V5" s="75" t="s">
        <v>149</v>
      </c>
      <c r="W5" t="s">
        <v>313</v>
      </c>
      <c r="X5" t="s">
        <v>305</v>
      </c>
      <c r="Y5" t="s">
        <v>309</v>
      </c>
      <c r="Z5" t="s">
        <v>299</v>
      </c>
      <c r="AA5" t="s">
        <v>286</v>
      </c>
      <c r="AB5" t="s">
        <v>135</v>
      </c>
      <c r="AC5" t="s">
        <v>279</v>
      </c>
      <c r="AH5" t="s">
        <v>293</v>
      </c>
      <c r="AI5" t="s">
        <v>336</v>
      </c>
      <c r="AJ5" t="s">
        <v>367</v>
      </c>
      <c r="AK5" t="s">
        <v>361</v>
      </c>
    </row>
    <row r="6" spans="1:37" x14ac:dyDescent="0.2">
      <c r="B6" s="62"/>
      <c r="C6" s="63"/>
      <c r="D6" s="64" t="s">
        <v>150</v>
      </c>
      <c r="E6" s="63"/>
      <c r="F6" s="62"/>
      <c r="G6" s="63"/>
      <c r="H6" s="64" t="s">
        <v>281</v>
      </c>
      <c r="I6" s="64" t="s">
        <v>166</v>
      </c>
      <c r="J6" s="66" t="s">
        <v>173</v>
      </c>
      <c r="K6" s="62"/>
      <c r="L6" s="63"/>
      <c r="M6" s="65" t="s">
        <v>152</v>
      </c>
      <c r="N6" s="67" t="s">
        <v>147</v>
      </c>
      <c r="O6" s="62"/>
      <c r="P6" s="63"/>
      <c r="Q6" s="68" t="s">
        <v>154</v>
      </c>
      <c r="R6" s="72"/>
      <c r="S6" s="76" t="s">
        <v>266</v>
      </c>
      <c r="T6" s="72" t="s">
        <v>272</v>
      </c>
      <c r="U6" s="76"/>
      <c r="V6" s="75" t="s">
        <v>155</v>
      </c>
      <c r="W6" t="s">
        <v>135</v>
      </c>
      <c r="Y6" t="s">
        <v>135</v>
      </c>
      <c r="Z6" t="s">
        <v>300</v>
      </c>
      <c r="AA6" t="s">
        <v>135</v>
      </c>
      <c r="AB6" t="s">
        <v>165</v>
      </c>
      <c r="AC6" t="s">
        <v>173</v>
      </c>
      <c r="AH6" t="s">
        <v>135</v>
      </c>
      <c r="AI6" t="s">
        <v>337</v>
      </c>
      <c r="AJ6" t="s">
        <v>342</v>
      </c>
      <c r="AK6" t="s">
        <v>362</v>
      </c>
    </row>
    <row r="7" spans="1:37" x14ac:dyDescent="0.2">
      <c r="B7" s="62"/>
      <c r="C7" s="63"/>
      <c r="D7" s="64" t="s">
        <v>156</v>
      </c>
      <c r="E7" s="63"/>
      <c r="F7" s="62"/>
      <c r="G7" s="63"/>
      <c r="H7" s="64" t="s">
        <v>280</v>
      </c>
      <c r="I7" s="64" t="s">
        <v>317</v>
      </c>
      <c r="J7" s="66" t="s">
        <v>171</v>
      </c>
      <c r="K7" s="62"/>
      <c r="L7" s="63"/>
      <c r="M7" s="68" t="s">
        <v>158</v>
      </c>
      <c r="N7" s="67" t="s">
        <v>153</v>
      </c>
      <c r="O7" s="62"/>
      <c r="P7" s="63"/>
      <c r="Q7" s="68" t="s">
        <v>160</v>
      </c>
      <c r="R7" s="72"/>
      <c r="S7" s="76"/>
      <c r="T7" s="72" t="s">
        <v>273</v>
      </c>
      <c r="U7" s="76"/>
      <c r="V7" s="75" t="s">
        <v>161</v>
      </c>
      <c r="Z7" t="s">
        <v>301</v>
      </c>
      <c r="AC7" t="s">
        <v>135</v>
      </c>
      <c r="AJ7" t="s">
        <v>343</v>
      </c>
      <c r="AK7" t="s">
        <v>363</v>
      </c>
    </row>
    <row r="8" spans="1:37" x14ac:dyDescent="0.2">
      <c r="B8" s="62"/>
      <c r="C8" s="63"/>
      <c r="D8" s="64" t="s">
        <v>162</v>
      </c>
      <c r="E8" s="63"/>
      <c r="F8" s="62"/>
      <c r="G8" s="63"/>
      <c r="H8" s="64" t="s">
        <v>356</v>
      </c>
      <c r="I8" s="64" t="s">
        <v>121</v>
      </c>
      <c r="J8" s="66" t="s">
        <v>169</v>
      </c>
      <c r="K8" s="62"/>
      <c r="L8" s="63"/>
      <c r="M8" s="68" t="s">
        <v>385</v>
      </c>
      <c r="N8" s="63" t="s">
        <v>159</v>
      </c>
      <c r="O8" s="62"/>
      <c r="P8" s="63"/>
      <c r="Q8" s="68" t="s">
        <v>164</v>
      </c>
      <c r="R8" s="72"/>
      <c r="S8" s="76"/>
      <c r="T8" s="72" t="s">
        <v>274</v>
      </c>
      <c r="U8" s="76"/>
      <c r="V8" s="77" t="s">
        <v>165</v>
      </c>
      <c r="AJ8" t="s">
        <v>344</v>
      </c>
      <c r="AK8" t="s">
        <v>364</v>
      </c>
    </row>
    <row r="9" spans="1:37" x14ac:dyDescent="0.2">
      <c r="B9" s="62"/>
      <c r="C9" s="63"/>
      <c r="D9" s="62"/>
      <c r="E9" s="63"/>
      <c r="F9" s="62"/>
      <c r="G9" s="63"/>
      <c r="H9" s="64" t="s">
        <v>357</v>
      </c>
      <c r="I9" s="64" t="s">
        <v>144</v>
      </c>
      <c r="J9" s="66" t="s">
        <v>151</v>
      </c>
      <c r="K9" s="62"/>
      <c r="L9" s="63"/>
      <c r="M9" s="62"/>
      <c r="N9" s="63"/>
      <c r="O9" s="62"/>
      <c r="P9" s="63"/>
      <c r="Q9" s="68" t="s">
        <v>168</v>
      </c>
      <c r="R9" s="72"/>
      <c r="S9" s="76"/>
      <c r="T9" s="72"/>
      <c r="U9" s="76"/>
      <c r="V9" s="77"/>
      <c r="AJ9" t="s">
        <v>368</v>
      </c>
      <c r="AK9" t="s">
        <v>365</v>
      </c>
    </row>
    <row r="10" spans="1:37" x14ac:dyDescent="0.2">
      <c r="B10" s="62"/>
      <c r="C10" s="63"/>
      <c r="D10" s="62"/>
      <c r="E10" s="63"/>
      <c r="F10" s="62"/>
      <c r="G10" s="63"/>
      <c r="H10" s="64" t="e">
        <v>#N/A</v>
      </c>
      <c r="I10" s="64" t="s">
        <v>170</v>
      </c>
      <c r="J10" s="66" t="s">
        <v>157</v>
      </c>
      <c r="K10" s="62"/>
      <c r="L10" s="63"/>
      <c r="M10" s="62"/>
      <c r="N10" s="63"/>
      <c r="O10" s="62"/>
      <c r="P10" s="63"/>
      <c r="Q10" s="62"/>
      <c r="R10" s="72"/>
      <c r="S10" s="76"/>
      <c r="T10" s="72"/>
      <c r="U10" s="76"/>
      <c r="V10" s="77"/>
      <c r="AJ10" t="s">
        <v>345</v>
      </c>
    </row>
    <row r="11" spans="1:37" x14ac:dyDescent="0.2">
      <c r="B11" s="62"/>
      <c r="C11" s="63"/>
      <c r="D11" s="62"/>
      <c r="E11" s="63"/>
      <c r="F11" s="62"/>
      <c r="G11" s="63"/>
      <c r="H11" s="65" t="e">
        <v>#N/A</v>
      </c>
      <c r="I11" s="65" t="s">
        <v>350</v>
      </c>
      <c r="J11" s="66" t="s">
        <v>167</v>
      </c>
      <c r="K11" s="62"/>
      <c r="L11" s="63"/>
      <c r="M11" s="62"/>
      <c r="N11" s="63"/>
      <c r="O11" s="62"/>
      <c r="P11" s="63"/>
      <c r="Q11" s="62"/>
      <c r="R11" s="72"/>
      <c r="S11" s="76"/>
      <c r="T11" s="72"/>
      <c r="U11" s="76"/>
      <c r="V11" s="77"/>
      <c r="AJ11" t="s">
        <v>346</v>
      </c>
    </row>
    <row r="12" spans="1:37" x14ac:dyDescent="0.2">
      <c r="B12" s="62"/>
      <c r="C12" s="63"/>
      <c r="D12" s="62"/>
      <c r="E12" s="63"/>
      <c r="F12" s="62"/>
      <c r="G12" s="63"/>
      <c r="H12" s="68" t="e">
        <v>#N/A</v>
      </c>
      <c r="I12" s="68" t="s">
        <v>318</v>
      </c>
      <c r="J12" s="66" t="s">
        <v>163</v>
      </c>
      <c r="K12" s="62"/>
      <c r="L12" s="63"/>
      <c r="M12" s="62"/>
      <c r="N12" s="63"/>
      <c r="O12" s="62"/>
      <c r="P12" s="63"/>
      <c r="Q12" s="62"/>
      <c r="R12" s="72"/>
      <c r="S12" s="76"/>
      <c r="T12" s="72"/>
      <c r="U12" s="76"/>
      <c r="V12" s="77"/>
      <c r="AJ12" t="s">
        <v>369</v>
      </c>
    </row>
    <row r="13" spans="1:37" x14ac:dyDescent="0.2">
      <c r="B13" s="62"/>
      <c r="C13" s="63"/>
      <c r="D13" s="62"/>
      <c r="E13" s="63"/>
      <c r="F13" s="62"/>
      <c r="G13" s="63"/>
      <c r="H13" s="62"/>
      <c r="I13" s="62" t="s">
        <v>381</v>
      </c>
      <c r="J13" s="66" t="s">
        <v>134</v>
      </c>
      <c r="K13" s="62"/>
      <c r="L13" s="63"/>
      <c r="M13" s="62"/>
      <c r="N13" s="63"/>
      <c r="O13" s="62"/>
      <c r="P13" s="63"/>
      <c r="Q13" s="62"/>
      <c r="R13" s="72"/>
      <c r="S13" s="76"/>
      <c r="T13" s="72"/>
      <c r="U13" s="76"/>
      <c r="V13" s="77"/>
      <c r="AJ13" t="s">
        <v>347</v>
      </c>
    </row>
    <row r="14" spans="1:37" x14ac:dyDescent="0.2">
      <c r="B14" s="62"/>
      <c r="C14" s="63"/>
      <c r="D14" s="62"/>
      <c r="E14" s="63"/>
      <c r="F14" s="62"/>
      <c r="G14" s="63"/>
      <c r="H14" s="62"/>
      <c r="I14" s="62" t="s">
        <v>382</v>
      </c>
      <c r="J14" s="66" t="s">
        <v>175</v>
      </c>
      <c r="K14" s="62"/>
      <c r="L14" s="63"/>
      <c r="M14" s="62"/>
      <c r="N14" s="63"/>
      <c r="O14" s="62"/>
      <c r="P14" s="63"/>
      <c r="Q14" s="62"/>
      <c r="R14" s="72"/>
      <c r="S14" s="76"/>
      <c r="T14" s="72"/>
      <c r="U14" s="76"/>
      <c r="V14" s="77"/>
      <c r="AJ14" t="s">
        <v>370</v>
      </c>
    </row>
    <row r="15" spans="1:37" x14ac:dyDescent="0.2">
      <c r="B15" s="62"/>
      <c r="C15" s="63"/>
      <c r="D15" s="62"/>
      <c r="E15" s="63"/>
      <c r="F15" s="62"/>
      <c r="G15" s="63"/>
      <c r="H15" s="62"/>
      <c r="I15" s="62" t="s">
        <v>383</v>
      </c>
      <c r="J15" s="66" t="s">
        <v>174</v>
      </c>
      <c r="K15" s="62"/>
      <c r="L15" s="63"/>
      <c r="M15" s="62"/>
      <c r="N15" s="63"/>
      <c r="O15" s="62"/>
      <c r="P15" s="63"/>
      <c r="Q15" s="62"/>
      <c r="R15" s="72"/>
      <c r="S15" s="76"/>
      <c r="T15" s="72"/>
      <c r="U15" s="76"/>
      <c r="V15" s="77"/>
      <c r="AJ15" t="s">
        <v>371</v>
      </c>
    </row>
    <row r="16" spans="1:37" x14ac:dyDescent="0.2">
      <c r="B16" s="78"/>
      <c r="C16" s="79"/>
      <c r="D16" s="78"/>
      <c r="E16" s="79"/>
      <c r="F16" s="78"/>
      <c r="G16" s="79"/>
      <c r="H16" s="80"/>
      <c r="I16" s="78"/>
      <c r="J16" s="79"/>
      <c r="K16" s="78"/>
      <c r="L16" s="79"/>
      <c r="M16" s="78"/>
      <c r="N16" s="79"/>
      <c r="O16" s="78"/>
      <c r="P16" s="79"/>
      <c r="Q16" s="78"/>
      <c r="R16" s="72"/>
      <c r="S16" s="76"/>
      <c r="T16" s="72"/>
      <c r="U16" s="76"/>
      <c r="V16" s="77"/>
      <c r="AJ16" t="s">
        <v>372</v>
      </c>
    </row>
    <row r="17" spans="1:36" x14ac:dyDescent="0.2">
      <c r="B17" s="62"/>
      <c r="C17" s="63"/>
      <c r="D17" s="62"/>
      <c r="E17" s="63"/>
      <c r="F17" s="62"/>
      <c r="G17" s="63"/>
      <c r="H17" s="62"/>
      <c r="I17" s="62"/>
      <c r="J17" s="63"/>
      <c r="K17" s="62"/>
      <c r="L17" s="63"/>
      <c r="M17" s="62"/>
      <c r="N17" s="63"/>
      <c r="O17" s="62"/>
      <c r="P17" s="63"/>
      <c r="Q17" s="62"/>
      <c r="R17" s="72"/>
      <c r="S17" s="76"/>
      <c r="T17" s="72"/>
      <c r="U17" s="76"/>
      <c r="V17" s="77"/>
      <c r="AJ17" t="s">
        <v>373</v>
      </c>
    </row>
    <row r="18" spans="1:36" x14ac:dyDescent="0.2">
      <c r="B18" s="62"/>
      <c r="C18" s="63"/>
      <c r="D18" s="62"/>
      <c r="E18" s="63"/>
      <c r="F18" s="62"/>
      <c r="G18" s="63"/>
      <c r="H18" s="62"/>
      <c r="I18" s="62"/>
      <c r="J18" s="63"/>
      <c r="K18" s="62"/>
      <c r="L18" s="63"/>
      <c r="M18" s="62"/>
      <c r="N18" s="63"/>
      <c r="O18" s="62"/>
      <c r="P18" s="63"/>
      <c r="Q18" s="62"/>
      <c r="R18" s="72"/>
      <c r="S18" s="76"/>
      <c r="T18" s="72"/>
      <c r="U18" s="76"/>
      <c r="V18" s="77"/>
      <c r="AJ18" t="s">
        <v>374</v>
      </c>
    </row>
    <row r="19" spans="1:36" x14ac:dyDescent="0.2">
      <c r="C19" s="81"/>
      <c r="D19" s="62"/>
      <c r="E19" s="63"/>
      <c r="F19" s="62"/>
      <c r="G19" s="63"/>
      <c r="H19" s="62"/>
      <c r="I19" s="62"/>
      <c r="J19" s="63"/>
      <c r="K19" s="62"/>
      <c r="L19" s="63"/>
      <c r="M19" s="62"/>
      <c r="N19" s="63"/>
      <c r="O19" s="62"/>
      <c r="P19" s="63"/>
      <c r="Q19" s="62"/>
      <c r="R19" s="72"/>
      <c r="S19" s="76"/>
      <c r="T19" s="72"/>
      <c r="U19" s="76"/>
      <c r="V19" s="77"/>
      <c r="AJ19" t="s">
        <v>375</v>
      </c>
    </row>
    <row r="20" spans="1:36" x14ac:dyDescent="0.2">
      <c r="A20" s="82" t="s">
        <v>176</v>
      </c>
      <c r="B20" s="62"/>
      <c r="C20" s="63"/>
      <c r="D20" s="62"/>
      <c r="E20" s="63"/>
      <c r="F20" s="62"/>
      <c r="G20" s="63"/>
      <c r="H20" s="62"/>
      <c r="I20" s="62"/>
      <c r="J20" s="63"/>
      <c r="K20" s="62"/>
      <c r="L20" s="63"/>
      <c r="M20" s="62"/>
      <c r="N20" s="63"/>
      <c r="O20" s="62"/>
      <c r="P20" s="63"/>
      <c r="Q20" s="62"/>
      <c r="R20" s="72"/>
      <c r="S20" s="76"/>
      <c r="T20" s="72"/>
      <c r="U20" s="76"/>
      <c r="V20" s="77"/>
      <c r="AJ20" t="s">
        <v>376</v>
      </c>
    </row>
    <row r="21" spans="1:36" x14ac:dyDescent="0.2">
      <c r="B21" s="76"/>
      <c r="C21" s="72"/>
      <c r="D21" s="76"/>
      <c r="E21" s="72"/>
      <c r="F21" s="76"/>
      <c r="G21" s="72"/>
      <c r="H21" s="83"/>
      <c r="I21" s="76"/>
      <c r="J21" s="72"/>
      <c r="K21" s="76"/>
      <c r="L21" s="72"/>
      <c r="M21" s="76"/>
      <c r="N21" s="72"/>
      <c r="O21" s="76"/>
      <c r="P21" s="72"/>
      <c r="Q21" s="76"/>
      <c r="R21" s="72"/>
      <c r="S21" s="76"/>
      <c r="T21" s="72"/>
      <c r="U21" s="76"/>
      <c r="V21" s="77"/>
      <c r="AJ21" t="s">
        <v>377</v>
      </c>
    </row>
    <row r="22" spans="1:36" x14ac:dyDescent="0.2">
      <c r="A22" s="84" t="s">
        <v>177</v>
      </c>
      <c r="B22" s="28" t="s">
        <v>99</v>
      </c>
      <c r="C22" s="72" t="s">
        <v>99</v>
      </c>
      <c r="D22" s="76" t="s">
        <v>116</v>
      </c>
      <c r="E22" s="72" t="s">
        <v>99</v>
      </c>
      <c r="F22" s="76" t="s">
        <v>99</v>
      </c>
      <c r="G22" s="72" t="s">
        <v>99</v>
      </c>
      <c r="H22" s="83" t="s">
        <v>99</v>
      </c>
      <c r="I22" s="76" t="s">
        <v>99</v>
      </c>
      <c r="J22" s="72" t="s">
        <v>99</v>
      </c>
      <c r="K22" s="76" t="s">
        <v>116</v>
      </c>
      <c r="L22" s="72" t="s">
        <v>99</v>
      </c>
      <c r="M22" s="76" t="s">
        <v>99</v>
      </c>
      <c r="N22" s="72" t="s">
        <v>99</v>
      </c>
      <c r="O22" s="76" t="s">
        <v>99</v>
      </c>
      <c r="P22" s="72" t="s">
        <v>99</v>
      </c>
      <c r="Q22" s="76" t="s">
        <v>99</v>
      </c>
      <c r="R22" s="72" t="s">
        <v>116</v>
      </c>
      <c r="S22" s="76" t="s">
        <v>99</v>
      </c>
      <c r="T22" s="72" t="s">
        <v>116</v>
      </c>
      <c r="U22" s="76" t="s">
        <v>99</v>
      </c>
      <c r="V22" s="77" t="s">
        <v>99</v>
      </c>
      <c r="AJ22" t="s">
        <v>378</v>
      </c>
    </row>
    <row r="23" spans="1:36" x14ac:dyDescent="0.2">
      <c r="B23" s="76"/>
      <c r="C23" s="72"/>
      <c r="D23" s="76"/>
      <c r="E23" s="72"/>
      <c r="F23" s="76"/>
      <c r="G23" s="72"/>
      <c r="H23" s="83"/>
      <c r="I23" s="76"/>
      <c r="J23" s="72"/>
      <c r="K23" s="76"/>
      <c r="L23" s="72"/>
      <c r="M23" s="76" t="s">
        <v>178</v>
      </c>
      <c r="N23" s="72"/>
      <c r="O23" s="76"/>
      <c r="P23" s="72"/>
      <c r="Q23" s="76"/>
      <c r="R23" s="72"/>
      <c r="S23" s="76"/>
      <c r="T23" s="72"/>
      <c r="U23" s="76"/>
      <c r="V23" s="77"/>
      <c r="AJ23" t="s">
        <v>379</v>
      </c>
    </row>
    <row r="24" spans="1:36" x14ac:dyDescent="0.2">
      <c r="C24" s="72"/>
      <c r="D24" s="76"/>
      <c r="E24" s="72"/>
      <c r="F24" s="76"/>
      <c r="G24" s="72"/>
      <c r="H24" s="83"/>
      <c r="I24" s="76"/>
      <c r="J24" s="72"/>
      <c r="K24" s="76"/>
      <c r="L24" s="72"/>
      <c r="M24" s="76"/>
      <c r="N24" s="72"/>
      <c r="O24" s="76"/>
      <c r="P24" s="72"/>
      <c r="Q24" s="76"/>
      <c r="R24" s="72"/>
      <c r="S24" s="76"/>
      <c r="T24" s="72"/>
      <c r="U24" s="76"/>
      <c r="V24" s="77"/>
      <c r="AJ24" t="s">
        <v>380</v>
      </c>
    </row>
    <row r="25" spans="1:36" ht="76.5" x14ac:dyDescent="0.2">
      <c r="A25" s="84" t="s">
        <v>179</v>
      </c>
      <c r="B25" s="85" t="s">
        <v>180</v>
      </c>
      <c r="C25" s="86" t="s">
        <v>275</v>
      </c>
      <c r="D25" s="85" t="s">
        <v>181</v>
      </c>
      <c r="E25" s="86" t="s">
        <v>182</v>
      </c>
      <c r="F25" s="85" t="s">
        <v>183</v>
      </c>
      <c r="G25" s="86" t="s">
        <v>184</v>
      </c>
      <c r="H25" s="87" t="s">
        <v>185</v>
      </c>
      <c r="I25" s="85" t="s">
        <v>186</v>
      </c>
      <c r="J25" s="86" t="s">
        <v>187</v>
      </c>
      <c r="K25" s="85" t="s">
        <v>188</v>
      </c>
      <c r="L25" s="86" t="s">
        <v>189</v>
      </c>
      <c r="M25" s="85" t="s">
        <v>190</v>
      </c>
      <c r="N25" s="86" t="s">
        <v>191</v>
      </c>
      <c r="O25" s="85" t="s">
        <v>192</v>
      </c>
      <c r="P25" s="86" t="s">
        <v>193</v>
      </c>
      <c r="Q25" s="85" t="s">
        <v>194</v>
      </c>
      <c r="R25" s="88" t="s">
        <v>195</v>
      </c>
      <c r="S25" s="89" t="s">
        <v>196</v>
      </c>
      <c r="T25" s="88" t="s">
        <v>197</v>
      </c>
      <c r="U25" s="89" t="s">
        <v>198</v>
      </c>
      <c r="V25" s="90" t="s">
        <v>199</v>
      </c>
      <c r="AJ25" t="s">
        <v>348</v>
      </c>
    </row>
  </sheetData>
  <sheetProtection password="C420" sheet="1" objects="1" scenarios="1"/>
  <protectedRanges>
    <protectedRange sqref="V3:V7" name="Range1"/>
  </protectedRanges>
  <phoneticPr fontId="0" type="noConversion"/>
  <dataValidations xWindow="187" yWindow="453" count="21">
    <dataValidation type="list" showInputMessage="1" showErrorMessage="1" promptTitle="Method 4253" prompt="Select the method used for ASTM 4253" sqref="Q20" xr:uid="{00000000-0002-0000-0200-000000000000}">
      <formula1>METHOD_4253</formula1>
    </dataValidation>
    <dataValidation type="list" showInputMessage="1" showErrorMessage="1" promptTitle="Method 4254" prompt="Select the method used for ASTM 4254" sqref="P20" xr:uid="{00000000-0002-0000-0200-000001000000}">
      <formula1>METHOD_4254</formula1>
    </dataValidation>
    <dataValidation type="list" showInputMessage="1" showErrorMessage="1" promptTitle="Cap Method" prompt="Select the Cap method used" sqref="S20" xr:uid="{00000000-0002-0000-0200-000002000000}">
      <formula1>CAP_METHOD</formula1>
    </dataValidation>
    <dataValidation type="list" allowBlank="1" showInputMessage="1" showErrorMessage="1" promptTitle="Sample Size" prompt="Select the sample size used" sqref="T20" xr:uid="{00000000-0002-0000-0200-000003000000}">
      <formula1>SAMPLE_SIZE</formula1>
    </dataValidation>
    <dataValidation type="list" allowBlank="1" showInputMessage="1" showErrorMessage="1" promptTitle="Sample Dimension" prompt="Select the sample dimension to use to calculate area" sqref="U20" xr:uid="{00000000-0002-0000-0200-000004000000}">
      <formula1>SAMPLE_DIMENSION</formula1>
    </dataValidation>
    <dataValidation type="list" showInputMessage="1" showErrorMessage="1" promptTitle="Break Type" prompt="Select the type of break" sqref="V20" xr:uid="{00000000-0002-0000-0200-000005000000}">
      <formula1>BREAK_TYPE</formula1>
    </dataValidation>
    <dataValidation type="list" allowBlank="1" showInputMessage="1" showErrorMessage="1" promptTitle="Delivery Method" prompt="Select the sample delivery method" sqref="R20" xr:uid="{00000000-0002-0000-0200-000006000000}">
      <formula1>DELIVERY_METHOD</formula1>
    </dataValidation>
    <dataValidation type="list" showInputMessage="1" showErrorMessage="1" promptTitle="Moisture Content Method" prompt="Select the ASTM moisture content method used" sqref="O20" xr:uid="{00000000-0002-0000-0200-000007000000}">
      <formula1>MOISTURE_CONTENT_METHOD</formula1>
    </dataValidation>
    <dataValidation type="list" showInputMessage="1" showErrorMessage="1" promptTitle="ASTM Method" prompt="Select the appropriate ASTM method used" sqref="N20" xr:uid="{00000000-0002-0000-0200-000008000000}">
      <formula1>ASTM_METHOD</formula1>
    </dataValidation>
    <dataValidation type="list" showInputMessage="1" showErrorMessage="1" promptTitle="Transmission Mode" prompt="Select the transmission mode" sqref="M20" xr:uid="{00000000-0002-0000-0200-000009000000}">
      <formula1>TRANSMISSION_MODE</formula1>
    </dataValidation>
    <dataValidation type="list" showInputMessage="1" showErrorMessage="1" promptTitle="Test Result" prompt="Select a test result or info only  " sqref="L20" xr:uid="{00000000-0002-0000-0200-00000A000000}">
      <formula1>TEST_RESULT</formula1>
    </dataValidation>
    <dataValidation type="list" allowBlank="1" showInputMessage="1" showErrorMessage="1" promptTitle="Material Source" prompt="Select the material source" sqref="K20" xr:uid="{00000000-0002-0000-0200-00000B000000}">
      <formula1>MATERIAL_SOURCE</formula1>
    </dataValidation>
    <dataValidation type="list" showInputMessage="1" showErrorMessage="1" promptTitle="Group Symbol" prompt="Select the group symbol" sqref="J20" xr:uid="{00000000-0002-0000-0200-00000C000000}">
      <formula1>GROUP_SYMBOL</formula1>
    </dataValidation>
    <dataValidation type="list" showInputMessage="1" showErrorMessage="1" promptTitle="Soil Feature" prompt="Select the soil feature" sqref="I20" xr:uid="{00000000-0002-0000-0200-00000D000000}">
      <formula1>SOIL_FEATURE</formula1>
    </dataValidation>
    <dataValidation type="list" showInputMessage="1" showErrorMessage="1" promptTitle="Concrete Feature" prompt="Select the concrete feature" sqref="H20" xr:uid="{00000000-0002-0000-0200-00000E000000}">
      <formula1>CONCRETE_FEATURE</formula1>
    </dataValidation>
    <dataValidation type="list" showInputMessage="1" showErrorMessage="1" promptTitle="Preparation Method" prompt="Select the preparation method" sqref="F20" xr:uid="{00000000-0002-0000-0200-00000F000000}">
      <formula1>PREPARATION_METHOD</formula1>
    </dataValidation>
    <dataValidation type="list" showInputMessage="1" showErrorMessage="1" promptTitle="Specific Gravity Method" prompt="Select the specific gravity method used" sqref="E20" xr:uid="{00000000-0002-0000-0200-000010000000}">
      <formula1>SPECIFIC_GRAVITY_METHOD</formula1>
    </dataValidation>
    <dataValidation type="list" allowBlank="1" showInputMessage="1" showErrorMessage="1" promptTitle="Placement Method" prompt="Select the placement method" sqref="D20" xr:uid="{00000000-0002-0000-0200-000011000000}">
      <formula1>PLACEMENT_METHOD</formula1>
    </dataValidation>
    <dataValidation type="list" showInputMessage="1" showErrorMessage="1" promptTitle="Lab Type" prompt="Select the labs QA or QC status or IND for Independent pertaining to this contract" sqref="C20" xr:uid="{00000000-0002-0000-0200-000012000000}">
      <formula1>LAB_TYPE</formula1>
    </dataValidation>
    <dataValidation type="list" showInputMessage="1" showErrorMessage="1" promptTitle="Yes or No" prompt="Yes or No" sqref="B20" xr:uid="{00000000-0002-0000-0200-000013000000}">
      <formula1>YES_NO</formula1>
    </dataValidation>
    <dataValidation type="list" showInputMessage="1" showErrorMessage="1" promptTitle="Hammer Method" prompt="Select manual or mechanical hammer method" sqref="G20" xr:uid="{00000000-0002-0000-0200-000014000000}">
      <formula1>HAMMER_METHOD</formula1>
    </dataValidation>
  </dataValidations>
  <pageMargins left="0.75" right="0.75" top="1" bottom="1" header="0.5" footer="0.5"/>
  <pageSetup scale="85" fitToWidth="3" orientation="landscape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Material xmlns="aa85b83b-660d-4290-9ec1-47333279c438">Concrete</TestMaterial>
    <MVNQ_x0020_Version xmlns="aa85b83b-660d-4290-9ec1-47333279c438">120614</MVNQ_x0020_Version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B76F4F30B9054CB1648E20A4C37D9E" ma:contentTypeVersion="3" ma:contentTypeDescription="Create a new document." ma:contentTypeScope="" ma:versionID="0a85ae2725f39a409cdc38b44431d6ce">
  <xsd:schema xmlns:xsd="http://www.w3.org/2001/XMLSchema" xmlns:xs="http://www.w3.org/2001/XMLSchema" xmlns:p="http://schemas.microsoft.com/office/2006/metadata/properties" xmlns:ns2="aa85b83b-660d-4290-9ec1-47333279c438" targetNamespace="http://schemas.microsoft.com/office/2006/metadata/properties" ma:root="true" ma:fieldsID="c9f519cd643e6952f99971913cad84e5" ns2:_="">
    <xsd:import namespace="aa85b83b-660d-4290-9ec1-47333279c438"/>
    <xsd:element name="properties">
      <xsd:complexType>
        <xsd:sequence>
          <xsd:element name="documentManagement">
            <xsd:complexType>
              <xsd:all>
                <xsd:element ref="ns2:TestMaterial"/>
                <xsd:element ref="ns2:MVNQ_x0020_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5b83b-660d-4290-9ec1-47333279c438" elementFormDefault="qualified">
    <xsd:import namespace="http://schemas.microsoft.com/office/2006/documentManagement/types"/>
    <xsd:import namespace="http://schemas.microsoft.com/office/infopath/2007/PartnerControls"/>
    <xsd:element name="TestMaterial" ma:index="8" ma:displayName="Test Material" ma:default="Other" ma:description="Test Material" ma:format="Dropdown" ma:internalName="TestMaterial">
      <xsd:simpleType>
        <xsd:restriction base="dms:Choice">
          <xsd:enumeration value="Soil"/>
          <xsd:enumeration value="Weld"/>
          <xsd:enumeration value="Concrete"/>
          <xsd:enumeration value="Other"/>
        </xsd:restriction>
      </xsd:simpleType>
    </xsd:element>
    <xsd:element name="MVNQ_x0020_Version" ma:index="9" nillable="true" ma:displayName="MVNQ Version" ma:description="MVNQ Version that should reside in the form" ma:internalName="MVNQ_x0020_Version">
      <xsd:simpleType>
        <xsd:restriction base="dms:Text">
          <xsd:maxLength value="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: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292053-887E-410E-A78A-5001182DCC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73B26-EEB3-44F3-994E-192CB51885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6892B05-C069-4DD8-89BB-353CB715FE24}">
  <ds:schemaRefs>
    <ds:schemaRef ds:uri="http://schemas.microsoft.com/office/2006/metadata/properties"/>
    <ds:schemaRef ds:uri="http://schemas.microsoft.com/office/infopath/2007/PartnerControls"/>
    <ds:schemaRef ds:uri="aa85b83b-660d-4290-9ec1-47333279c438"/>
  </ds:schemaRefs>
</ds:datastoreItem>
</file>

<file path=customXml/itemProps4.xml><?xml version="1.0" encoding="utf-8"?>
<ds:datastoreItem xmlns:ds="http://schemas.openxmlformats.org/officeDocument/2006/customXml" ds:itemID="{32F84B84-C535-4897-9964-D03EDF8DD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5b83b-660d-4290-9ec1-47333279c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42</vt:i4>
      </vt:variant>
    </vt:vector>
  </HeadingPairs>
  <TitlesOfParts>
    <vt:vector size="45" baseType="lpstr">
      <vt:lpstr>MVNQC01</vt:lpstr>
      <vt:lpstr>Data</vt:lpstr>
      <vt:lpstr>Lookup</vt:lpstr>
      <vt:lpstr>BREAK_TYPE</vt:lpstr>
      <vt:lpstr>CALIBRATION_BLOCK_TYPE</vt:lpstr>
      <vt:lpstr>CAP_METHOD</vt:lpstr>
      <vt:lpstr>COMPACTION_HAMMER</vt:lpstr>
      <vt:lpstr>CONCRETE_FEATURE</vt:lpstr>
      <vt:lpstr>COUPLANT</vt:lpstr>
      <vt:lpstr>CURRENT</vt:lpstr>
      <vt:lpstr>DELIVERY_METHOD</vt:lpstr>
      <vt:lpstr>DEMAGNETIZING_METHOD</vt:lpstr>
      <vt:lpstr>DEVELOPER</vt:lpstr>
      <vt:lpstr>EMULSIFIER</vt:lpstr>
      <vt:lpstr>FIELD_DIRECTION</vt:lpstr>
      <vt:lpstr>FORM_DATA</vt:lpstr>
      <vt:lpstr>GROUP_SYMBOL</vt:lpstr>
      <vt:lpstr>INFO_DATA</vt:lpstr>
      <vt:lpstr>INSPECTION_TYPE</vt:lpstr>
      <vt:lpstr>JOINT_TYPE</vt:lpstr>
      <vt:lpstr>LAB_TYPE</vt:lpstr>
      <vt:lpstr>MAGNETIC_PARTICULATE</vt:lpstr>
      <vt:lpstr>MAGNETIC_PARTICULATE_APPLICATION</vt:lpstr>
      <vt:lpstr>MAGNETIZING_COMPONENT</vt:lpstr>
      <vt:lpstr>MATERIAL_SOURCE</vt:lpstr>
      <vt:lpstr>METHOD_4253</vt:lpstr>
      <vt:lpstr>METHOD_4254</vt:lpstr>
      <vt:lpstr>MOISTURE_CONTENT_METHOD</vt:lpstr>
      <vt:lpstr>PENETRANT</vt:lpstr>
      <vt:lpstr>PLACEMENT_METHOD</vt:lpstr>
      <vt:lpstr>PREPARATION_METHOD</vt:lpstr>
      <vt:lpstr>MVNQC01!Print_Area</vt:lpstr>
      <vt:lpstr>SAMPLE_DIMENSIONS</vt:lpstr>
      <vt:lpstr>SAMPLE_SIZE</vt:lpstr>
      <vt:lpstr>SIEVE_TYPE</vt:lpstr>
      <vt:lpstr>SOIL_FEATURE</vt:lpstr>
      <vt:lpstr>SOURCE_DATA</vt:lpstr>
      <vt:lpstr>SPEC_DATA</vt:lpstr>
      <vt:lpstr>SPECIFIC_GRAVITY_METHOD</vt:lpstr>
      <vt:lpstr>TEST_DATA</vt:lpstr>
      <vt:lpstr>TEST_METHOD</vt:lpstr>
      <vt:lpstr>TEST_RESULT</vt:lpstr>
      <vt:lpstr>TRANSMISSION_MODE</vt:lpstr>
      <vt:lpstr>WEDGE_ANGLE</vt:lpstr>
      <vt:lpstr>YES_NO</vt:lpstr>
    </vt:vector>
  </TitlesOfParts>
  <Manager>Bennie Benson</Manager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Concrete Compressive Strength Test Data - ASTM C 39</dc:title>
  <dc:subject>Concrete Compressive Strength</dc:subject>
  <dc:creator>Romanov, Andrey CIV USARMY CEMVN (USA)</dc:creator>
  <cp:keywords>MVNQC01</cp:keywords>
  <cp:lastModifiedBy>Firmin, Timothy J CIV (USA)</cp:lastModifiedBy>
  <cp:lastPrinted>2012-06-04T12:08:50Z</cp:lastPrinted>
  <dcterms:created xsi:type="dcterms:W3CDTF">2007-07-16T14:43:55Z</dcterms:created>
  <dcterms:modified xsi:type="dcterms:W3CDTF">2026-06-01T19:09:14Z</dcterms:modified>
  <cp:category>Concrete Compressive Strength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Department">
    <vt:lpwstr>QA</vt:lpwstr>
  </property>
  <property fmtid="{D5CDD505-2E9C-101B-9397-08002B2CF9AE}" pid="4" name="Division">
    <vt:lpwstr>MVN</vt:lpwstr>
  </property>
  <property fmtid="{D5CDD505-2E9C-101B-9397-08002B2CF9AE}" pid="5" name="Office">
    <vt:lpwstr>QACC</vt:lpwstr>
  </property>
  <property fmtid="{D5CDD505-2E9C-101B-9397-08002B2CF9AE}" pid="6" name="Publisher">
    <vt:lpwstr>USACE</vt:lpwstr>
  </property>
  <property fmtid="{D5CDD505-2E9C-101B-9397-08002B2CF9AE}" pid="7" name="Order">
    <vt:lpwstr>1300.00000000000</vt:lpwstr>
  </property>
  <property fmtid="{D5CDD505-2E9C-101B-9397-08002B2CF9AE}" pid="8" name="display_urn:schemas-microsoft-com:office:office#Editor">
    <vt:lpwstr>Dennis, Manuel CONTRACTOR @ MVN</vt:lpwstr>
  </property>
  <property fmtid="{D5CDD505-2E9C-101B-9397-08002B2CF9AE}" pid="9" name="TemplateUrl">
    <vt:lpwstr/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